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1D8" lockStructure="1"/>
  <bookViews>
    <workbookView xWindow="5712" yWindow="756" windowWidth="11760" windowHeight="9516"/>
  </bookViews>
  <sheets>
    <sheet name="Nota explicativa" sheetId="24" r:id="rId1"/>
    <sheet name="Lamas_em ZV" sheetId="22" r:id="rId2"/>
    <sheet name="Lamas_fora ZV" sheetId="25" r:id="rId3"/>
    <sheet name="Solo - parcelas" sheetId="23" r:id="rId4"/>
  </sheets>
  <definedNames>
    <definedName name="_xlnm.Print_Area" localSheetId="1">'Lamas_em ZV'!$A$1:$L$74</definedName>
    <definedName name="_xlnm.Print_Area" localSheetId="2">'Lamas_fora ZV'!$A$1:$L$74</definedName>
    <definedName name="_xlnm.Print_Area" localSheetId="0">'Nota explicativa'!$A$1:$L$93</definedName>
    <definedName name="_xlnm.Print_Area" localSheetId="3">'Solo - parcelas'!$A$1:$J$251</definedName>
    <definedName name="_xlnm.Print_Titles" localSheetId="3">'Solo - parcelas'!$1:$8</definedName>
  </definedNames>
  <calcPr calcId="144525"/>
  <webPublishObjects count="1">
    <webPublishObject id="15463" divId="cálculo_valorizaçao_agricola_lamas_15463" destinationFile="\\Santarem\dsvaas\Página.htm"/>
  </webPublishObjects>
</workbook>
</file>

<file path=xl/calcChain.xml><?xml version="1.0" encoding="utf-8"?>
<calcChain xmlns="http://schemas.openxmlformats.org/spreadsheetml/2006/main">
  <c r="H58" i="22" l="1"/>
  <c r="C8" i="23" l="1"/>
  <c r="H47" i="25" l="1"/>
  <c r="G71" i="25" l="1"/>
  <c r="I71" i="25" s="1"/>
  <c r="K71" i="25" s="1"/>
  <c r="I70" i="25"/>
  <c r="K70" i="25" s="1"/>
  <c r="G70" i="25"/>
  <c r="G69" i="25"/>
  <c r="I69" i="25" s="1"/>
  <c r="K69" i="25" s="1"/>
  <c r="I68" i="25"/>
  <c r="K68" i="25" s="1"/>
  <c r="G68" i="25"/>
  <c r="G67" i="25"/>
  <c r="I67" i="25" s="1"/>
  <c r="K67" i="25" s="1"/>
  <c r="I66" i="25"/>
  <c r="K66" i="25" s="1"/>
  <c r="G66" i="25"/>
  <c r="G65" i="25"/>
  <c r="I65" i="25" s="1"/>
  <c r="K65" i="25" s="1"/>
  <c r="H58" i="25"/>
  <c r="H73" i="25" s="1"/>
  <c r="D31" i="25"/>
  <c r="C30" i="25"/>
  <c r="B33" i="25" s="1"/>
  <c r="F25" i="25"/>
  <c r="D25" i="25"/>
  <c r="I24" i="25"/>
  <c r="D24" i="25"/>
  <c r="D23" i="25"/>
  <c r="I22" i="25"/>
  <c r="D22" i="25"/>
  <c r="I21" i="25"/>
  <c r="D21" i="25"/>
  <c r="I20" i="25"/>
  <c r="D20" i="25"/>
  <c r="I19" i="25"/>
  <c r="D19" i="25"/>
  <c r="F25" i="22"/>
  <c r="B33" i="22"/>
  <c r="H47" i="22"/>
  <c r="D30" i="25" l="1"/>
  <c r="G65" i="22" l="1"/>
  <c r="I65" i="22" s="1"/>
  <c r="K65" i="22" s="1"/>
  <c r="C248" i="23" l="1"/>
  <c r="I246" i="23"/>
  <c r="G246" i="23"/>
  <c r="E246" i="23"/>
  <c r="I245" i="23"/>
  <c r="G245" i="23"/>
  <c r="E245" i="23"/>
  <c r="I244" i="23"/>
  <c r="G244" i="23"/>
  <c r="E244" i="23"/>
  <c r="I243" i="23"/>
  <c r="G243" i="23"/>
  <c r="E243" i="23"/>
  <c r="I242" i="23"/>
  <c r="G242" i="23"/>
  <c r="E242" i="23"/>
  <c r="I241" i="23"/>
  <c r="G241" i="23"/>
  <c r="E241" i="23"/>
  <c r="I240" i="23"/>
  <c r="G240" i="23"/>
  <c r="E240" i="23"/>
  <c r="C230" i="23"/>
  <c r="I228" i="23"/>
  <c r="G228" i="23"/>
  <c r="E228" i="23"/>
  <c r="I227" i="23"/>
  <c r="G227" i="23"/>
  <c r="E227" i="23"/>
  <c r="I226" i="23"/>
  <c r="G226" i="23"/>
  <c r="E226" i="23"/>
  <c r="I225" i="23"/>
  <c r="G225" i="23"/>
  <c r="E225" i="23"/>
  <c r="I224" i="23"/>
  <c r="G224" i="23"/>
  <c r="E224" i="23"/>
  <c r="I223" i="23"/>
  <c r="G223" i="23"/>
  <c r="E223" i="23"/>
  <c r="I222" i="23"/>
  <c r="G222" i="23"/>
  <c r="E222" i="23"/>
  <c r="C212" i="23"/>
  <c r="I210" i="23"/>
  <c r="G210" i="23"/>
  <c r="E210" i="23"/>
  <c r="I209" i="23"/>
  <c r="G209" i="23"/>
  <c r="E209" i="23"/>
  <c r="I208" i="23"/>
  <c r="G208" i="23"/>
  <c r="E208" i="23"/>
  <c r="I207" i="23"/>
  <c r="G207" i="23"/>
  <c r="E207" i="23"/>
  <c r="I206" i="23"/>
  <c r="G206" i="23"/>
  <c r="E206" i="23"/>
  <c r="I205" i="23"/>
  <c r="G205" i="23"/>
  <c r="E205" i="23"/>
  <c r="I204" i="23"/>
  <c r="G204" i="23"/>
  <c r="E204" i="23"/>
  <c r="C187" i="23"/>
  <c r="I185" i="23"/>
  <c r="G185" i="23"/>
  <c r="E185" i="23"/>
  <c r="I184" i="23"/>
  <c r="G184" i="23"/>
  <c r="E184" i="23"/>
  <c r="I183" i="23"/>
  <c r="G183" i="23"/>
  <c r="E183" i="23"/>
  <c r="I182" i="23"/>
  <c r="G182" i="23"/>
  <c r="E182" i="23"/>
  <c r="I181" i="23"/>
  <c r="G181" i="23"/>
  <c r="E181" i="23"/>
  <c r="I180" i="23"/>
  <c r="G180" i="23"/>
  <c r="E180" i="23"/>
  <c r="I179" i="23"/>
  <c r="G179" i="23"/>
  <c r="E179" i="23"/>
  <c r="C169" i="23"/>
  <c r="I167" i="23"/>
  <c r="G167" i="23"/>
  <c r="E167" i="23"/>
  <c r="I166" i="23"/>
  <c r="G166" i="23"/>
  <c r="E166" i="23"/>
  <c r="I165" i="23"/>
  <c r="G165" i="23"/>
  <c r="E165" i="23"/>
  <c r="I164" i="23"/>
  <c r="G164" i="23"/>
  <c r="E164" i="23"/>
  <c r="I163" i="23"/>
  <c r="G163" i="23"/>
  <c r="E163" i="23"/>
  <c r="I162" i="23"/>
  <c r="G162" i="23"/>
  <c r="E162" i="23"/>
  <c r="I161" i="23"/>
  <c r="G161" i="23"/>
  <c r="E161" i="23"/>
  <c r="C151" i="23"/>
  <c r="I149" i="23"/>
  <c r="G149" i="23"/>
  <c r="E149" i="23"/>
  <c r="I148" i="23"/>
  <c r="G148" i="23"/>
  <c r="E148" i="23"/>
  <c r="I147" i="23"/>
  <c r="G147" i="23"/>
  <c r="E147" i="23"/>
  <c r="I146" i="23"/>
  <c r="G146" i="23"/>
  <c r="E146" i="23"/>
  <c r="I145" i="23"/>
  <c r="G145" i="23"/>
  <c r="E145" i="23"/>
  <c r="I144" i="23"/>
  <c r="G144" i="23"/>
  <c r="E144" i="23"/>
  <c r="I143" i="23"/>
  <c r="G143" i="23"/>
  <c r="E143" i="23"/>
  <c r="C126" i="23"/>
  <c r="I124" i="23"/>
  <c r="G124" i="23"/>
  <c r="E124" i="23"/>
  <c r="I123" i="23"/>
  <c r="G123" i="23"/>
  <c r="E123" i="23"/>
  <c r="I122" i="23"/>
  <c r="G122" i="23"/>
  <c r="E122" i="23"/>
  <c r="I121" i="23"/>
  <c r="G121" i="23"/>
  <c r="E121" i="23"/>
  <c r="I120" i="23"/>
  <c r="G120" i="23"/>
  <c r="E120" i="23"/>
  <c r="I119" i="23"/>
  <c r="G119" i="23"/>
  <c r="E119" i="23"/>
  <c r="I118" i="23"/>
  <c r="G118" i="23"/>
  <c r="E118" i="23"/>
  <c r="C108" i="23"/>
  <c r="I106" i="23"/>
  <c r="G106" i="23"/>
  <c r="E106" i="23"/>
  <c r="I105" i="23"/>
  <c r="G105" i="23"/>
  <c r="E105" i="23"/>
  <c r="I104" i="23"/>
  <c r="G104" i="23"/>
  <c r="E104" i="23"/>
  <c r="I103" i="23"/>
  <c r="G103" i="23"/>
  <c r="E103" i="23"/>
  <c r="I102" i="23"/>
  <c r="G102" i="23"/>
  <c r="E102" i="23"/>
  <c r="I101" i="23"/>
  <c r="G101" i="23"/>
  <c r="E101" i="23"/>
  <c r="I100" i="23"/>
  <c r="G100" i="23"/>
  <c r="E100" i="23"/>
  <c r="C90" i="23"/>
  <c r="I88" i="23"/>
  <c r="G88" i="23"/>
  <c r="E88" i="23"/>
  <c r="I87" i="23"/>
  <c r="G87" i="23"/>
  <c r="E87" i="23"/>
  <c r="I86" i="23"/>
  <c r="G86" i="23"/>
  <c r="E86" i="23"/>
  <c r="I85" i="23"/>
  <c r="G85" i="23"/>
  <c r="E85" i="23"/>
  <c r="I84" i="23"/>
  <c r="G84" i="23"/>
  <c r="E84" i="23"/>
  <c r="I83" i="23"/>
  <c r="G83" i="23"/>
  <c r="E83" i="23"/>
  <c r="I82" i="23"/>
  <c r="G82" i="23"/>
  <c r="E82" i="23"/>
  <c r="C67" i="23"/>
  <c r="I65" i="23"/>
  <c r="G65" i="23"/>
  <c r="E65" i="23"/>
  <c r="I64" i="23"/>
  <c r="G64" i="23"/>
  <c r="E64" i="23"/>
  <c r="I63" i="23"/>
  <c r="G63" i="23"/>
  <c r="E63" i="23"/>
  <c r="I62" i="23"/>
  <c r="G62" i="23"/>
  <c r="E62" i="23"/>
  <c r="I61" i="23"/>
  <c r="G61" i="23"/>
  <c r="E61" i="23"/>
  <c r="I60" i="23"/>
  <c r="G60" i="23"/>
  <c r="E60" i="23"/>
  <c r="I59" i="23"/>
  <c r="G59" i="23"/>
  <c r="E59" i="23"/>
  <c r="C49" i="23"/>
  <c r="I47" i="23"/>
  <c r="G47" i="23"/>
  <c r="E47" i="23"/>
  <c r="I46" i="23"/>
  <c r="G46" i="23"/>
  <c r="E46" i="23"/>
  <c r="I45" i="23"/>
  <c r="G45" i="23"/>
  <c r="E45" i="23"/>
  <c r="I44" i="23"/>
  <c r="G44" i="23"/>
  <c r="E44" i="23"/>
  <c r="I43" i="23"/>
  <c r="G43" i="23"/>
  <c r="E43" i="23"/>
  <c r="I42" i="23"/>
  <c r="G42" i="23"/>
  <c r="E42" i="23"/>
  <c r="I41" i="23"/>
  <c r="G41" i="23"/>
  <c r="E41" i="23"/>
  <c r="C31" i="23"/>
  <c r="I29" i="23"/>
  <c r="G29" i="23"/>
  <c r="E29" i="23"/>
  <c r="I28" i="23"/>
  <c r="G28" i="23"/>
  <c r="E28" i="23"/>
  <c r="I27" i="23"/>
  <c r="G27" i="23"/>
  <c r="E27" i="23"/>
  <c r="I26" i="23"/>
  <c r="G26" i="23"/>
  <c r="E26" i="23"/>
  <c r="I25" i="23"/>
  <c r="G25" i="23"/>
  <c r="E25" i="23"/>
  <c r="I24" i="23"/>
  <c r="G24" i="23"/>
  <c r="E24" i="23"/>
  <c r="I23" i="23"/>
  <c r="G23" i="23"/>
  <c r="E23" i="23"/>
  <c r="G71" i="22" l="1"/>
  <c r="I71" i="22" s="1"/>
  <c r="K71" i="22" s="1"/>
  <c r="G70" i="22"/>
  <c r="I70" i="22" s="1"/>
  <c r="K70" i="22" s="1"/>
  <c r="G69" i="22"/>
  <c r="I69" i="22" s="1"/>
  <c r="K69" i="22" s="1"/>
  <c r="G68" i="22"/>
  <c r="I68" i="22" s="1"/>
  <c r="K68" i="22" s="1"/>
  <c r="G67" i="22"/>
  <c r="I67" i="22" s="1"/>
  <c r="K67" i="22" s="1"/>
  <c r="G66" i="22"/>
  <c r="I66" i="22" s="1"/>
  <c r="K66" i="22" s="1"/>
  <c r="D31" i="22"/>
  <c r="C30" i="22"/>
  <c r="D25" i="22"/>
  <c r="I24" i="22"/>
  <c r="D24" i="22"/>
  <c r="D23" i="22"/>
  <c r="I22" i="22"/>
  <c r="D22" i="22"/>
  <c r="I21" i="22"/>
  <c r="D21" i="22"/>
  <c r="I20" i="22"/>
  <c r="D20" i="22"/>
  <c r="I19" i="22"/>
  <c r="D19" i="22"/>
  <c r="H73" i="22" l="1"/>
  <c r="D30" i="22"/>
</calcChain>
</file>

<file path=xl/sharedStrings.xml><?xml version="1.0" encoding="utf-8"?>
<sst xmlns="http://schemas.openxmlformats.org/spreadsheetml/2006/main" count="524" uniqueCount="109">
  <si>
    <t>Sim</t>
  </si>
  <si>
    <t>Não</t>
  </si>
  <si>
    <t>Resultado:</t>
  </si>
  <si>
    <t>2 - As lamas podem ser utilizadas no solo?</t>
  </si>
  <si>
    <t>(verificar metais pesados, compostos orgânicos, dioxinas e microrganismos patogénicos)</t>
  </si>
  <si>
    <t>LAS</t>
  </si>
  <si>
    <t>NPE</t>
  </si>
  <si>
    <t>PAH</t>
  </si>
  <si>
    <t>PCB</t>
  </si>
  <si>
    <t>PCDD/F</t>
  </si>
  <si>
    <t>(mg/kg ms)</t>
  </si>
  <si>
    <t>(ng TE/kg ms)</t>
  </si>
  <si>
    <t>Escherichia coli</t>
  </si>
  <si>
    <t>Nt</t>
  </si>
  <si>
    <t>Q</t>
  </si>
  <si>
    <t>Parâmetros</t>
  </si>
  <si>
    <t>Valores da lama</t>
  </si>
  <si>
    <t>Unidades</t>
  </si>
  <si>
    <t>% em fracção</t>
  </si>
  <si>
    <t>t/ha</t>
  </si>
  <si>
    <t>2.3 - Valores de microorganismos patogénicos</t>
  </si>
  <si>
    <t xml:space="preserve">em que:       </t>
  </si>
  <si>
    <t>T</t>
  </si>
  <si>
    <t xml:space="preserve">em que:           </t>
  </si>
  <si>
    <r>
      <t xml:space="preserve">Salmonella </t>
    </r>
    <r>
      <rPr>
        <sz val="9"/>
        <rFont val="Arial"/>
      </rPr>
      <t>spp</t>
    </r>
  </si>
  <si>
    <t>Requerente:</t>
  </si>
  <si>
    <t>3 - A quantidade de lama proposta por hectare está dentro dos valores limite?</t>
  </si>
  <si>
    <t>Valor limite de lama (Q) em função dos limites de metais pesados (Qmp):</t>
  </si>
  <si>
    <t xml:space="preserve">(O valor limite de lama em função dos limites de metais pesados é o valor mínimo obtido de Q) </t>
  </si>
  <si>
    <t>(O valor limite de lama é o valor mínimo obtido em função do limite máximo de azoto total Nt e dos limites máximos de metais pesados por hectare)</t>
  </si>
  <si>
    <t xml:space="preserve"> DOS VALORES LIMITE</t>
  </si>
  <si>
    <t xml:space="preserve">      A QUANTIDADE DE LAMA PROPOSTA</t>
  </si>
  <si>
    <t>(devem ser preenchidos todos os campos dos teores de metais pesados)</t>
  </si>
  <si>
    <t>ausente em 50g material original</t>
  </si>
  <si>
    <t>Q = VLi X 1000 /Ti</t>
  </si>
  <si>
    <t>VLi - Valor limite do metal i (kg/ha/ano)</t>
  </si>
  <si>
    <t>Ti - teor do metal pesado i na lama (mg/kg ou ppm)</t>
  </si>
  <si>
    <t>VL</t>
  </si>
  <si>
    <t>Cádmio</t>
  </si>
  <si>
    <t>Cobre</t>
  </si>
  <si>
    <t>Níquel</t>
  </si>
  <si>
    <t>Chumbo</t>
  </si>
  <si>
    <t>Zinco</t>
  </si>
  <si>
    <t>Mercúrio</t>
  </si>
  <si>
    <t>Crómio</t>
  </si>
  <si>
    <t>kg/t</t>
  </si>
  <si>
    <t>Nt - azoto total da lama (kg/t)</t>
  </si>
  <si>
    <t>m.s. - matéria seca (% em fracção da matéria total)</t>
  </si>
  <si>
    <r>
      <t>Q</t>
    </r>
    <r>
      <rPr>
        <vertAlign val="subscript"/>
        <sz val="10"/>
        <rFont val="Arial"/>
        <family val="2"/>
      </rPr>
      <t>mat.húmida</t>
    </r>
  </si>
  <si>
    <t>4 - Quanto ao teor de metais pesados, o solo pode receber lamas?</t>
  </si>
  <si>
    <t xml:space="preserve">         (verificar concentrações de  metais pesados do solo)</t>
  </si>
  <si>
    <t>ATENÇÃO: INTRODUZIR O pH E PREENCHER TODOS OS CAMPOS DOS METAIS (MESMO SE VALOR IGUAL A ZERO)</t>
  </si>
  <si>
    <t>Nº 1</t>
  </si>
  <si>
    <t>PARCELA:</t>
  </si>
  <si>
    <t>Amostra n.º:</t>
  </si>
  <si>
    <t xml:space="preserve">Valores de metais pesados nos solos em função do seu pH </t>
  </si>
  <si>
    <r>
      <t xml:space="preserve">pH </t>
    </r>
    <r>
      <rPr>
        <sz val="9"/>
        <rFont val="Calibri"/>
        <family val="2"/>
      </rPr>
      <t>≤</t>
    </r>
    <r>
      <rPr>
        <sz val="9"/>
        <rFont val="Arial"/>
      </rPr>
      <t xml:space="preserve"> 5,5</t>
    </r>
  </si>
  <si>
    <t>5,5 &lt; pH ≤ 7</t>
  </si>
  <si>
    <t>Nº 2</t>
  </si>
  <si>
    <t>Nº 3</t>
  </si>
  <si>
    <t>Nº 4</t>
  </si>
  <si>
    <t>Nº 5</t>
  </si>
  <si>
    <t>Nº 6</t>
  </si>
  <si>
    <t>Nº 7</t>
  </si>
  <si>
    <t>Nº 8</t>
  </si>
  <si>
    <t>Nº 9</t>
  </si>
  <si>
    <t>Nº 10</t>
  </si>
  <si>
    <t>Nº 11</t>
  </si>
  <si>
    <t>Nº 12</t>
  </si>
  <si>
    <r>
      <t>(N</t>
    </r>
    <r>
      <rPr>
        <b/>
        <vertAlign val="subscript"/>
        <sz val="8"/>
        <color rgb="FFFF0000"/>
        <rFont val="Arial"/>
        <family val="2"/>
      </rPr>
      <t>t máx</t>
    </r>
    <r>
      <rPr>
        <b/>
        <sz val="8"/>
        <color rgb="FFFF0000"/>
        <rFont val="Arial"/>
        <family val="2"/>
      </rPr>
      <t xml:space="preserve"> = 250)</t>
    </r>
  </si>
  <si>
    <t>pH &gt; 7 *</t>
  </si>
  <si>
    <t>* Apenas aplicável a solos onde se efetuem culturas com fins comerciais e destinadas unicamente a consumo animal (necessária declaração do proprietário)</t>
  </si>
  <si>
    <t>Valor limite de lama (Q) em função do limite de Azoto total (Nt):</t>
  </si>
  <si>
    <r>
      <t>P</t>
    </r>
    <r>
      <rPr>
        <vertAlign val="subscript"/>
        <sz val="10"/>
        <rFont val="Arial"/>
        <family val="2"/>
      </rPr>
      <t>recomendado</t>
    </r>
    <r>
      <rPr>
        <sz val="10"/>
        <rFont val="Arial"/>
        <family val="2"/>
      </rPr>
      <t>=</t>
    </r>
  </si>
  <si>
    <t>Pt</t>
  </si>
  <si>
    <t>kg/ha</t>
  </si>
  <si>
    <r>
      <t>P</t>
    </r>
    <r>
      <rPr>
        <vertAlign val="subscript"/>
        <sz val="10"/>
        <rFont val="Arial"/>
        <family val="2"/>
      </rPr>
      <t>aplicado lamas</t>
    </r>
  </si>
  <si>
    <t>Q - quantidade máxima de lama (t/ha)</t>
  </si>
  <si>
    <t>mg/kg</t>
  </si>
  <si>
    <t>Apreciação de processo para efeito de emissão de licença</t>
  </si>
  <si>
    <t>Processo n.º</t>
  </si>
  <si>
    <t>1 - Os Laboratórios que efectuam as análises às lamas estão acreditados?</t>
  </si>
  <si>
    <t xml:space="preserve">2.1 - Valores de metais pesados </t>
  </si>
  <si>
    <t xml:space="preserve">2.2 - Valores concentração compostos orgânicos e dioxinas       </t>
  </si>
  <si>
    <t>Microorganismos</t>
  </si>
  <si>
    <t>nmp &lt; 1000/g matéria fresca</t>
  </si>
  <si>
    <r>
      <t>Q = N</t>
    </r>
    <r>
      <rPr>
        <b/>
        <vertAlign val="subscript"/>
        <sz val="10"/>
        <rFont val="Arial"/>
        <family val="2"/>
      </rPr>
      <t>recomendado</t>
    </r>
    <r>
      <rPr>
        <b/>
        <sz val="10"/>
        <rFont val="Arial"/>
        <family val="2"/>
      </rPr>
      <t>/(Nt x 0,3 x m.s.)</t>
    </r>
  </si>
  <si>
    <r>
      <t>N</t>
    </r>
    <r>
      <rPr>
        <vertAlign val="subscript"/>
        <sz val="8.5"/>
        <rFont val="Arial"/>
        <family val="2"/>
      </rPr>
      <t>recomendado</t>
    </r>
    <r>
      <rPr>
        <sz val="8.5"/>
        <rFont val="Arial"/>
        <family val="2"/>
      </rPr>
      <t xml:space="preserve"> - azoto recomendado para a cultura (kg/ha)</t>
    </r>
  </si>
  <si>
    <r>
      <t>N</t>
    </r>
    <r>
      <rPr>
        <vertAlign val="subscript"/>
        <sz val="10"/>
        <rFont val="Arial"/>
        <family val="2"/>
      </rPr>
      <t xml:space="preserve">recomendado </t>
    </r>
    <r>
      <rPr>
        <sz val="10"/>
        <rFont val="Arial"/>
        <family val="2"/>
      </rPr>
      <t>=</t>
    </r>
  </si>
  <si>
    <t>m.s.</t>
  </si>
  <si>
    <r>
      <t xml:space="preserve">P </t>
    </r>
    <r>
      <rPr>
        <vertAlign val="subscript"/>
        <sz val="8.5"/>
        <rFont val="Arial"/>
        <family val="2"/>
      </rPr>
      <t>aplicado lamas</t>
    </r>
    <r>
      <rPr>
        <sz val="8.5"/>
        <rFont val="Arial"/>
        <family val="2"/>
      </rPr>
      <t xml:space="preserve"> - quantidade de fósforo veiculada pela lama (kg/ha)</t>
    </r>
  </si>
  <si>
    <t>c.p. - teor de fósforo nas lamas (% em fração da matéria seca)</t>
  </si>
  <si>
    <t>m.s. - matéria seca (% em fração da matéria total)</t>
  </si>
  <si>
    <t>Q - quantidade máxima de lama (t/ha/ano)</t>
  </si>
  <si>
    <t>Metais</t>
  </si>
  <si>
    <t>Valores limite</t>
  </si>
  <si>
    <t>Respeito pelos valores  limite</t>
  </si>
  <si>
    <t>Compostos</t>
  </si>
  <si>
    <t>Respeito pelos valores limite</t>
  </si>
  <si>
    <r>
      <t>Q</t>
    </r>
    <r>
      <rPr>
        <vertAlign val="subscript"/>
        <sz val="10"/>
        <rFont val="Arial"/>
        <family val="2"/>
      </rPr>
      <t>mat.seca</t>
    </r>
  </si>
  <si>
    <t>para aplicação de lamas na agricultura (Decreto-Lei n.º 276/2009, de 2 de Outubro)</t>
  </si>
  <si>
    <t>c.p.</t>
  </si>
  <si>
    <r>
      <t>Q = N</t>
    </r>
    <r>
      <rPr>
        <b/>
        <vertAlign val="subscript"/>
        <sz val="10"/>
        <rFont val="Arial"/>
        <family val="2"/>
      </rPr>
      <t>recomendado</t>
    </r>
    <r>
      <rPr>
        <b/>
        <sz val="10"/>
        <rFont val="Arial"/>
        <family val="2"/>
      </rPr>
      <t>/(Nt x m.s.)</t>
    </r>
  </si>
  <si>
    <t>pH do solo =</t>
  </si>
  <si>
    <t>Valores</t>
  </si>
  <si>
    <t>t/ha       ESTÁ</t>
  </si>
  <si>
    <r>
      <t>Q</t>
    </r>
    <r>
      <rPr>
        <vertAlign val="subscript"/>
        <sz val="8.5"/>
        <rFont val="Arial"/>
        <family val="2"/>
      </rPr>
      <t>proposta</t>
    </r>
    <r>
      <rPr>
        <sz val="8.5"/>
        <rFont val="Arial"/>
        <family val="2"/>
      </rPr>
      <t xml:space="preserve"> - quantidade de lama proposta (t/ha)</t>
    </r>
  </si>
  <si>
    <r>
      <t xml:space="preserve">P </t>
    </r>
    <r>
      <rPr>
        <b/>
        <vertAlign val="subscript"/>
        <sz val="10"/>
        <rFont val="Arial"/>
        <family val="2"/>
      </rPr>
      <t>aplicado lamas</t>
    </r>
    <r>
      <rPr>
        <b/>
        <sz val="10"/>
        <rFont val="Arial"/>
        <family val="2"/>
      </rPr>
      <t xml:space="preserve"> = 10 x Q</t>
    </r>
    <r>
      <rPr>
        <b/>
        <vertAlign val="subscript"/>
        <sz val="10"/>
        <rFont val="Arial"/>
        <family val="2"/>
      </rPr>
      <t>proposta</t>
    </r>
    <r>
      <rPr>
        <b/>
        <sz val="10"/>
        <rFont val="Arial"/>
        <family val="2"/>
      </rPr>
      <t xml:space="preserve"> x m.s. x c.p.</t>
    </r>
  </si>
  <si>
    <t>Valor limite de fósforo (P) em função da quantidade de lama proposta (Q):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</si>
</sst>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;[Red]\-0\ "/>
  </numFmts>
  <fonts count="42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  <family val="2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b/>
      <sz val="11"/>
      <name val="Arial"/>
      <family val="2"/>
    </font>
    <font>
      <sz val="8"/>
      <name val="Arial"/>
      <family val="2"/>
    </font>
    <font>
      <u/>
      <sz val="10"/>
      <name val="Arial"/>
    </font>
    <font>
      <sz val="8.5"/>
      <name val="Arial"/>
    </font>
    <font>
      <sz val="10"/>
      <color indexed="12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9"/>
      <color indexed="12"/>
      <name val="Arial"/>
    </font>
    <font>
      <sz val="9"/>
      <color indexed="10"/>
      <name val="Arial"/>
    </font>
    <font>
      <i/>
      <sz val="9"/>
      <name val="Arial"/>
    </font>
    <font>
      <sz val="11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0"/>
      <name val="Arial"/>
    </font>
    <font>
      <sz val="8"/>
      <color indexed="10"/>
      <name val="Arial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8.5"/>
      <name val="Arial"/>
      <family val="2"/>
    </font>
    <font>
      <vertAlign val="subscript"/>
      <sz val="8.5"/>
      <name val="Arial"/>
      <family val="2"/>
    </font>
    <font>
      <sz val="8.6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sz val="9"/>
      <color indexed="12"/>
      <name val="Arial"/>
      <family val="2"/>
    </font>
    <font>
      <b/>
      <sz val="8"/>
      <color rgb="FFFF0000"/>
      <name val="Arial"/>
      <family val="2"/>
    </font>
    <font>
      <b/>
      <vertAlign val="subscript"/>
      <sz val="8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name val="Arial"/>
      <family val="2"/>
    </font>
    <font>
      <b/>
      <sz val="9"/>
      <color theme="6" tint="-0.499984740745262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1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0" xfId="0" applyFont="1" applyBorder="1" applyProtection="1"/>
    <xf numFmtId="0" fontId="16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/>
    <xf numFmtId="0" fontId="18" fillId="0" borderId="3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20" fillId="0" borderId="0" xfId="0" applyFont="1" applyBorder="1" applyProtection="1"/>
    <xf numFmtId="0" fontId="20" fillId="0" borderId="0" xfId="0" applyFont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Protection="1"/>
    <xf numFmtId="0" fontId="19" fillId="0" borderId="1" xfId="0" applyFont="1" applyBorder="1" applyAlignment="1" applyProtection="1">
      <alignment wrapText="1"/>
    </xf>
    <xf numFmtId="0" fontId="9" fillId="0" borderId="0" xfId="0" applyFont="1" applyFill="1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2" fillId="0" borderId="0" xfId="0" applyFont="1" applyBorder="1" applyProtection="1"/>
    <xf numFmtId="0" fontId="7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7" fillId="0" borderId="0" xfId="0" applyFont="1" applyProtection="1"/>
    <xf numFmtId="0" fontId="29" fillId="0" borderId="0" xfId="0" applyFont="1" applyProtection="1"/>
    <xf numFmtId="0" fontId="7" fillId="0" borderId="1" xfId="0" applyFont="1" applyBorder="1" applyAlignment="1" applyProtection="1">
      <alignment horizontal="center" vertical="center"/>
    </xf>
    <xf numFmtId="0" fontId="31" fillId="0" borderId="0" xfId="0" applyFont="1" applyBorder="1" applyProtection="1"/>
    <xf numFmtId="0" fontId="7" fillId="0" borderId="1" xfId="0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/>
    <xf numFmtId="0" fontId="17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>
      <alignment horizontal="left" shrinkToFit="1"/>
    </xf>
    <xf numFmtId="0" fontId="2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165" fontId="21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5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 shrinkToFit="1"/>
    </xf>
    <xf numFmtId="0" fontId="3" fillId="0" borderId="0" xfId="0" applyFont="1" applyBorder="1" applyAlignment="1" applyProtection="1">
      <alignment horizontal="left" wrapText="1"/>
    </xf>
    <xf numFmtId="0" fontId="7" fillId="0" borderId="0" xfId="1"/>
    <xf numFmtId="0" fontId="7" fillId="5" borderId="0" xfId="1" applyFill="1"/>
    <xf numFmtId="0" fontId="7" fillId="0" borderId="0" xfId="1" applyFill="1"/>
    <xf numFmtId="0" fontId="21" fillId="0" borderId="0" xfId="0" applyFont="1" applyBorder="1" applyAlignment="1" applyProtection="1">
      <alignment horizontal="left" shrinkToFit="1"/>
    </xf>
    <xf numFmtId="0" fontId="0" fillId="0" borderId="0" xfId="0" applyBorder="1" applyAlignment="1" applyProtection="1">
      <alignment shrinkToFit="1"/>
    </xf>
    <xf numFmtId="0" fontId="4" fillId="0" borderId="0" xfId="0" applyFont="1" applyBorder="1" applyProtection="1"/>
    <xf numFmtId="0" fontId="24" fillId="0" borderId="0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2" fontId="38" fillId="3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shrinkToFit="1"/>
    </xf>
    <xf numFmtId="0" fontId="0" fillId="0" borderId="0" xfId="0" applyBorder="1" applyAlignment="1" applyProtection="1">
      <alignment shrinkToFit="1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center"/>
    </xf>
    <xf numFmtId="0" fontId="39" fillId="0" borderId="0" xfId="0" applyFont="1" applyBorder="1" applyProtection="1"/>
    <xf numFmtId="2" fontId="14" fillId="4" borderId="1" xfId="0" applyNumberFormat="1" applyFont="1" applyFill="1" applyBorder="1" applyAlignment="1" applyProtection="1">
      <alignment horizontal="center"/>
    </xf>
    <xf numFmtId="2" fontId="38" fillId="4" borderId="1" xfId="0" applyNumberFormat="1" applyFont="1" applyFill="1" applyBorder="1" applyAlignment="1" applyProtection="1">
      <alignment horizontal="center"/>
    </xf>
    <xf numFmtId="0" fontId="34" fillId="2" borderId="1" xfId="0" applyNumberFormat="1" applyFont="1" applyFill="1" applyBorder="1" applyAlignment="1" applyProtection="1">
      <alignment horizontal="center"/>
      <protection locked="0"/>
    </xf>
    <xf numFmtId="0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NumberFormat="1" applyFont="1" applyFill="1" applyBorder="1" applyAlignment="1" applyProtection="1">
      <alignment horizontal="center"/>
      <protection locked="0"/>
    </xf>
    <xf numFmtId="0" fontId="40" fillId="4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2" fontId="14" fillId="2" borderId="2" xfId="0" applyNumberFormat="1" applyFont="1" applyFill="1" applyBorder="1" applyAlignment="1" applyProtection="1">
      <alignment horizontal="center"/>
      <protection locked="0"/>
    </xf>
    <xf numFmtId="2" fontId="41" fillId="3" borderId="1" xfId="0" applyNumberFormat="1" applyFont="1" applyFill="1" applyBorder="1" applyAlignment="1" applyProtection="1">
      <alignment horizontal="center"/>
      <protection locked="0"/>
    </xf>
    <xf numFmtId="0" fontId="34" fillId="2" borderId="1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</xf>
    <xf numFmtId="0" fontId="7" fillId="0" borderId="0" xfId="1" applyAlignment="1"/>
    <xf numFmtId="0" fontId="21" fillId="0" borderId="0" xfId="0" applyFont="1" applyBorder="1" applyAlignment="1" applyProtection="1">
      <alignment horizontal="left" shrinkToFit="1"/>
    </xf>
    <xf numFmtId="0" fontId="0" fillId="0" borderId="0" xfId="0" applyBorder="1" applyAlignment="1" applyProtection="1">
      <alignment shrinkToFit="1"/>
    </xf>
    <xf numFmtId="2" fontId="13" fillId="4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Alignment="1" applyProtection="1"/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vertical="top" shrinkToFit="1"/>
    </xf>
    <xf numFmtId="0" fontId="25" fillId="0" borderId="4" xfId="0" applyFont="1" applyBorder="1" applyAlignment="1" applyProtection="1">
      <alignment shrinkToFit="1"/>
    </xf>
    <xf numFmtId="0" fontId="8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0" fillId="0" borderId="6" xfId="0" applyBorder="1" applyAlignment="1" applyProtection="1"/>
    <xf numFmtId="0" fontId="8" fillId="0" borderId="0" xfId="0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21" fillId="2" borderId="5" xfId="0" applyFont="1" applyFill="1" applyBorder="1" applyAlignment="1" applyProtection="1">
      <alignment horizontal="center"/>
      <protection locked="0"/>
    </xf>
    <xf numFmtId="0" fontId="21" fillId="2" borderId="3" xfId="0" applyFont="1" applyFill="1" applyBorder="1" applyAlignment="1" applyProtection="1">
      <alignment horizontal="center"/>
      <protection locked="0"/>
    </xf>
    <xf numFmtId="0" fontId="21" fillId="2" borderId="6" xfId="0" applyFont="1" applyFill="1" applyBorder="1" applyAlignment="1" applyProtection="1">
      <alignment horizontal="center"/>
      <protection locked="0"/>
    </xf>
    <xf numFmtId="49" fontId="14" fillId="2" borderId="5" xfId="0" applyNumberFormat="1" applyFont="1" applyFill="1" applyBorder="1" applyAlignment="1" applyProtection="1">
      <alignment horizontal="center"/>
      <protection locked="0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wrapText="1"/>
    </xf>
    <xf numFmtId="0" fontId="32" fillId="0" borderId="7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93"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b val="0"/>
        <i val="0"/>
        <color theme="6" tint="-0.499984740745262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6" tint="-0.499984740745262"/>
      </font>
    </dxf>
    <dxf>
      <font>
        <color rgb="FFFF0000"/>
      </font>
    </dxf>
    <dxf>
      <font>
        <color rgb="FFFF0000"/>
      </font>
    </dxf>
    <dxf>
      <font>
        <b val="0"/>
        <i val="0"/>
        <color theme="6" tint="-0.499984740745262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0</xdr:row>
          <xdr:rowOff>15240</xdr:rowOff>
        </xdr:from>
        <xdr:to>
          <xdr:col>10</xdr:col>
          <xdr:colOff>594360</xdr:colOff>
          <xdr:row>59</xdr:row>
          <xdr:rowOff>129540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61</xdr:row>
          <xdr:rowOff>15240</xdr:rowOff>
        </xdr:from>
        <xdr:to>
          <xdr:col>11</xdr:col>
          <xdr:colOff>7620</xdr:colOff>
          <xdr:row>120</xdr:row>
          <xdr:rowOff>30480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28575</xdr:colOff>
      <xdr:row>3</xdr:row>
      <xdr:rowOff>359465</xdr:rowOff>
    </xdr:to>
    <xdr:pic>
      <xdr:nvPicPr>
        <xdr:cNvPr id="2" name="Imagem 1" descr="Logotipo MAM-DRAPLV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1375" cy="84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28575</xdr:colOff>
      <xdr:row>3</xdr:row>
      <xdr:rowOff>359465</xdr:rowOff>
    </xdr:to>
    <xdr:pic>
      <xdr:nvPicPr>
        <xdr:cNvPr id="2" name="Imagem 1" descr="Logotipo MAM-DRAPLV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80435" cy="862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525532</xdr:colOff>
      <xdr:row>3</xdr:row>
      <xdr:rowOff>359465</xdr:rowOff>
    </xdr:to>
    <xdr:pic>
      <xdr:nvPicPr>
        <xdr:cNvPr id="2" name="Imagem 1" descr="Logotipo MAM-DRAPLV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2082" cy="84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Documento_do_Microsoft_Word_97_-_20032.doc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93"/>
  <sheetViews>
    <sheetView tabSelected="1" zoomScaleNormal="100" workbookViewId="0">
      <selection activeCell="M93" sqref="M93"/>
    </sheetView>
  </sheetViews>
  <sheetFormatPr defaultRowHeight="13.2" x14ac:dyDescent="0.25"/>
  <cols>
    <col min="1" max="8" width="8.88671875" style="100"/>
    <col min="9" max="10" width="8.88671875" style="102"/>
    <col min="11" max="16384" width="8.88671875" style="100"/>
  </cols>
  <sheetData>
    <row r="1" spans="1:12" x14ac:dyDescent="0.25">
      <c r="A1" s="139"/>
      <c r="B1" s="139"/>
      <c r="C1" s="139"/>
      <c r="D1" s="139"/>
      <c r="E1" s="139"/>
      <c r="F1" s="139"/>
      <c r="G1" s="139"/>
      <c r="H1" s="139"/>
      <c r="I1" s="101"/>
      <c r="J1" s="101"/>
      <c r="K1" s="101"/>
      <c r="L1" s="101"/>
    </row>
    <row r="2" spans="1:12" x14ac:dyDescent="0.25">
      <c r="A2" s="139"/>
      <c r="B2" s="139"/>
      <c r="C2" s="139"/>
      <c r="D2" s="139"/>
      <c r="E2" s="139"/>
      <c r="F2" s="139"/>
      <c r="G2" s="139"/>
      <c r="H2" s="139"/>
      <c r="I2" s="101"/>
      <c r="J2" s="101"/>
      <c r="K2" s="101"/>
      <c r="L2" s="101"/>
    </row>
    <row r="3" spans="1:12" x14ac:dyDescent="0.25">
      <c r="A3" s="139"/>
      <c r="B3" s="139"/>
      <c r="C3" s="139"/>
      <c r="D3" s="139"/>
      <c r="E3" s="139"/>
      <c r="F3" s="139"/>
      <c r="G3" s="139"/>
      <c r="H3" s="139"/>
      <c r="I3" s="101"/>
      <c r="J3" s="101"/>
      <c r="K3" s="101"/>
      <c r="L3" s="101"/>
    </row>
    <row r="4" spans="1:12" x14ac:dyDescent="0.25">
      <c r="A4" s="139"/>
      <c r="B4" s="139"/>
      <c r="C4" s="139"/>
      <c r="D4" s="139"/>
      <c r="E4" s="139"/>
      <c r="F4" s="139"/>
      <c r="G4" s="139"/>
      <c r="H4" s="139"/>
      <c r="I4" s="101"/>
      <c r="J4" s="101"/>
      <c r="K4" s="101"/>
      <c r="L4" s="101"/>
    </row>
    <row r="5" spans="1:12" x14ac:dyDescent="0.25">
      <c r="A5" s="139"/>
      <c r="B5" s="139"/>
      <c r="C5" s="139"/>
      <c r="D5" s="139"/>
      <c r="E5" s="139"/>
      <c r="F5" s="139"/>
      <c r="G5" s="139"/>
      <c r="H5" s="139"/>
      <c r="I5" s="101"/>
      <c r="J5" s="101"/>
      <c r="K5" s="101"/>
      <c r="L5" s="101"/>
    </row>
    <row r="6" spans="1:12" x14ac:dyDescent="0.25">
      <c r="A6" s="139"/>
      <c r="B6" s="139"/>
      <c r="C6" s="139"/>
      <c r="D6" s="139"/>
      <c r="E6" s="139"/>
      <c r="F6" s="139"/>
      <c r="G6" s="139"/>
      <c r="H6" s="139"/>
      <c r="I6" s="101"/>
      <c r="J6" s="101"/>
      <c r="K6" s="101"/>
      <c r="L6" s="101"/>
    </row>
    <row r="7" spans="1:12" x14ac:dyDescent="0.25">
      <c r="A7" s="139"/>
      <c r="B7" s="139"/>
      <c r="C7" s="139"/>
      <c r="D7" s="139"/>
      <c r="E7" s="139"/>
      <c r="F7" s="139"/>
      <c r="G7" s="139"/>
      <c r="H7" s="139"/>
      <c r="I7" s="101"/>
      <c r="J7" s="101"/>
      <c r="K7" s="101"/>
      <c r="L7" s="101"/>
    </row>
    <row r="8" spans="1:12" x14ac:dyDescent="0.25">
      <c r="A8" s="139"/>
      <c r="B8" s="139"/>
      <c r="C8" s="139"/>
      <c r="D8" s="139"/>
      <c r="E8" s="139"/>
      <c r="F8" s="139"/>
      <c r="G8" s="139"/>
      <c r="H8" s="139"/>
      <c r="I8" s="101"/>
      <c r="J8" s="101"/>
      <c r="K8" s="101"/>
      <c r="L8" s="101"/>
    </row>
    <row r="9" spans="1:12" x14ac:dyDescent="0.25">
      <c r="A9" s="139"/>
      <c r="B9" s="139"/>
      <c r="C9" s="139"/>
      <c r="D9" s="139"/>
      <c r="E9" s="139"/>
      <c r="F9" s="139"/>
      <c r="G9" s="139"/>
      <c r="H9" s="139"/>
      <c r="I9" s="101"/>
      <c r="J9" s="101"/>
      <c r="K9" s="101"/>
      <c r="L9" s="101"/>
    </row>
    <row r="10" spans="1:12" x14ac:dyDescent="0.25">
      <c r="A10" s="139"/>
      <c r="B10" s="139"/>
      <c r="C10" s="139"/>
      <c r="D10" s="139"/>
      <c r="E10" s="139"/>
      <c r="F10" s="139"/>
      <c r="G10" s="139"/>
      <c r="H10" s="139"/>
      <c r="I10" s="101"/>
      <c r="J10" s="101"/>
      <c r="K10" s="101"/>
      <c r="L10" s="101"/>
    </row>
    <row r="11" spans="1:12" x14ac:dyDescent="0.25">
      <c r="A11" s="139"/>
      <c r="B11" s="139"/>
      <c r="C11" s="139"/>
      <c r="D11" s="139"/>
      <c r="E11" s="139"/>
      <c r="F11" s="139"/>
      <c r="G11" s="139"/>
      <c r="H11" s="139"/>
      <c r="I11" s="101"/>
      <c r="J11" s="101"/>
      <c r="K11" s="101"/>
      <c r="L11" s="101"/>
    </row>
    <row r="12" spans="1:12" x14ac:dyDescent="0.25">
      <c r="A12" s="139"/>
      <c r="B12" s="139"/>
      <c r="C12" s="139"/>
      <c r="D12" s="139"/>
      <c r="E12" s="139"/>
      <c r="F12" s="139"/>
      <c r="G12" s="139"/>
      <c r="H12" s="139"/>
      <c r="I12" s="101"/>
      <c r="J12" s="101"/>
      <c r="K12" s="101"/>
      <c r="L12" s="101"/>
    </row>
    <row r="13" spans="1:12" x14ac:dyDescent="0.25">
      <c r="A13" s="139"/>
      <c r="B13" s="139"/>
      <c r="C13" s="139"/>
      <c r="D13" s="139"/>
      <c r="E13" s="139"/>
      <c r="F13" s="139"/>
      <c r="G13" s="139"/>
      <c r="H13" s="139"/>
      <c r="I13" s="101"/>
      <c r="J13" s="101"/>
      <c r="K13" s="101"/>
      <c r="L13" s="101"/>
    </row>
    <row r="14" spans="1:12" x14ac:dyDescent="0.25">
      <c r="A14" s="139"/>
      <c r="B14" s="139"/>
      <c r="C14" s="139"/>
      <c r="D14" s="139"/>
      <c r="E14" s="139"/>
      <c r="F14" s="139"/>
      <c r="G14" s="139"/>
      <c r="H14" s="139"/>
      <c r="I14" s="101"/>
      <c r="J14" s="101"/>
      <c r="K14" s="101"/>
      <c r="L14" s="101"/>
    </row>
    <row r="15" spans="1:12" ht="7.5" customHeight="1" x14ac:dyDescent="0.25">
      <c r="A15" s="139"/>
      <c r="B15" s="139"/>
      <c r="C15" s="139"/>
      <c r="D15" s="139"/>
      <c r="E15" s="139"/>
      <c r="F15" s="139"/>
      <c r="G15" s="139"/>
      <c r="H15" s="139"/>
      <c r="I15" s="101"/>
      <c r="J15" s="101"/>
      <c r="K15" s="101"/>
      <c r="L15" s="101"/>
    </row>
    <row r="16" spans="1:12" x14ac:dyDescent="0.25">
      <c r="A16" s="139"/>
      <c r="B16" s="139"/>
      <c r="C16" s="139"/>
      <c r="D16" s="139"/>
      <c r="E16" s="139"/>
      <c r="F16" s="139"/>
      <c r="G16" s="139"/>
      <c r="H16" s="139"/>
      <c r="I16" s="101"/>
      <c r="J16" s="101"/>
      <c r="K16" s="101"/>
      <c r="L16" s="101"/>
    </row>
    <row r="17" spans="1:12" x14ac:dyDescent="0.25">
      <c r="A17" s="139"/>
      <c r="B17" s="139"/>
      <c r="C17" s="139"/>
      <c r="D17" s="139"/>
      <c r="E17" s="139"/>
      <c r="F17" s="139"/>
      <c r="G17" s="139"/>
      <c r="H17" s="139"/>
      <c r="I17" s="101"/>
      <c r="J17" s="101"/>
      <c r="K17" s="101"/>
      <c r="L17" s="101"/>
    </row>
    <row r="18" spans="1:12" x14ac:dyDescent="0.25">
      <c r="A18" s="139"/>
      <c r="B18" s="139"/>
      <c r="C18" s="139"/>
      <c r="D18" s="139"/>
      <c r="E18" s="139"/>
      <c r="F18" s="139"/>
      <c r="G18" s="139"/>
      <c r="H18" s="139"/>
      <c r="I18" s="101"/>
      <c r="J18" s="101"/>
      <c r="K18" s="101"/>
      <c r="L18" s="101"/>
    </row>
    <row r="19" spans="1:12" x14ac:dyDescent="0.25">
      <c r="A19" s="139"/>
      <c r="B19" s="139"/>
      <c r="C19" s="139"/>
      <c r="D19" s="139"/>
      <c r="E19" s="139"/>
      <c r="F19" s="139"/>
      <c r="G19" s="139"/>
      <c r="H19" s="139"/>
      <c r="I19" s="101"/>
      <c r="J19" s="101"/>
      <c r="K19" s="101"/>
      <c r="L19" s="101"/>
    </row>
    <row r="20" spans="1:12" x14ac:dyDescent="0.25">
      <c r="A20" s="139"/>
      <c r="B20" s="139"/>
      <c r="C20" s="139"/>
      <c r="D20" s="139"/>
      <c r="E20" s="139"/>
      <c r="F20" s="139"/>
      <c r="G20" s="139"/>
      <c r="H20" s="139"/>
      <c r="I20" s="101"/>
      <c r="J20" s="101"/>
      <c r="K20" s="101"/>
      <c r="L20" s="101"/>
    </row>
    <row r="21" spans="1:12" x14ac:dyDescent="0.25">
      <c r="A21" s="139"/>
      <c r="B21" s="139"/>
      <c r="C21" s="139"/>
      <c r="D21" s="139"/>
      <c r="E21" s="139"/>
      <c r="F21" s="139"/>
      <c r="G21" s="139"/>
      <c r="H21" s="139"/>
      <c r="I21" s="101"/>
      <c r="J21" s="101"/>
      <c r="K21" s="101"/>
      <c r="L21" s="101"/>
    </row>
    <row r="22" spans="1:12" x14ac:dyDescent="0.25">
      <c r="A22" s="139"/>
      <c r="B22" s="139"/>
      <c r="C22" s="139"/>
      <c r="D22" s="139"/>
      <c r="E22" s="139"/>
      <c r="F22" s="139"/>
      <c r="G22" s="139"/>
      <c r="H22" s="139"/>
      <c r="I22" s="101"/>
      <c r="J22" s="101"/>
      <c r="K22" s="101"/>
      <c r="L22" s="101"/>
    </row>
    <row r="23" spans="1:12" x14ac:dyDescent="0.25">
      <c r="A23" s="139"/>
      <c r="B23" s="139"/>
      <c r="C23" s="139"/>
      <c r="D23" s="139"/>
      <c r="E23" s="139"/>
      <c r="F23" s="139"/>
      <c r="G23" s="139"/>
      <c r="H23" s="139"/>
      <c r="I23" s="101"/>
      <c r="J23" s="101"/>
      <c r="K23" s="101"/>
      <c r="L23" s="101"/>
    </row>
    <row r="24" spans="1:12" x14ac:dyDescent="0.25">
      <c r="A24" s="139"/>
      <c r="B24" s="139"/>
      <c r="C24" s="139"/>
      <c r="D24" s="139"/>
      <c r="E24" s="139"/>
      <c r="F24" s="139"/>
      <c r="G24" s="139"/>
      <c r="H24" s="139"/>
      <c r="I24" s="101"/>
      <c r="J24" s="101"/>
      <c r="K24" s="101"/>
      <c r="L24" s="101"/>
    </row>
    <row r="25" spans="1:12" x14ac:dyDescent="0.25">
      <c r="A25" s="139"/>
      <c r="B25" s="139"/>
      <c r="C25" s="139"/>
      <c r="D25" s="139"/>
      <c r="E25" s="139"/>
      <c r="F25" s="139"/>
      <c r="G25" s="139"/>
      <c r="H25" s="139"/>
      <c r="I25" s="101"/>
      <c r="J25" s="101"/>
      <c r="K25" s="101"/>
      <c r="L25" s="101"/>
    </row>
    <row r="26" spans="1:12" x14ac:dyDescent="0.25">
      <c r="A26" s="139"/>
      <c r="B26" s="139"/>
      <c r="C26" s="139"/>
      <c r="D26" s="139"/>
      <c r="E26" s="139"/>
      <c r="F26" s="139"/>
      <c r="G26" s="139"/>
      <c r="H26" s="139"/>
      <c r="I26" s="101"/>
      <c r="J26" s="101"/>
      <c r="K26" s="101"/>
      <c r="L26" s="101"/>
    </row>
    <row r="27" spans="1:12" x14ac:dyDescent="0.25">
      <c r="A27" s="139"/>
      <c r="B27" s="139"/>
      <c r="C27" s="139"/>
      <c r="D27" s="139"/>
      <c r="E27" s="139"/>
      <c r="F27" s="139"/>
      <c r="G27" s="139"/>
      <c r="H27" s="139"/>
      <c r="I27" s="101"/>
      <c r="J27" s="101"/>
      <c r="K27" s="101"/>
      <c r="L27" s="101"/>
    </row>
    <row r="28" spans="1:12" x14ac:dyDescent="0.25">
      <c r="A28" s="139"/>
      <c r="B28" s="139"/>
      <c r="C28" s="139"/>
      <c r="D28" s="139"/>
      <c r="E28" s="139"/>
      <c r="F28" s="139"/>
      <c r="G28" s="139"/>
      <c r="H28" s="139"/>
      <c r="I28" s="101"/>
      <c r="J28" s="101"/>
      <c r="K28" s="101"/>
      <c r="L28" s="101"/>
    </row>
    <row r="29" spans="1:12" x14ac:dyDescent="0.25">
      <c r="A29" s="139"/>
      <c r="B29" s="139"/>
      <c r="C29" s="139"/>
      <c r="D29" s="139"/>
      <c r="E29" s="139"/>
      <c r="F29" s="139"/>
      <c r="G29" s="139"/>
      <c r="H29" s="139"/>
      <c r="I29" s="101"/>
      <c r="J29" s="101"/>
      <c r="K29" s="101"/>
      <c r="L29" s="101"/>
    </row>
    <row r="30" spans="1:12" x14ac:dyDescent="0.25">
      <c r="A30" s="139"/>
      <c r="B30" s="139"/>
      <c r="C30" s="139"/>
      <c r="D30" s="139"/>
      <c r="E30" s="139"/>
      <c r="F30" s="139"/>
      <c r="G30" s="139"/>
      <c r="H30" s="139"/>
      <c r="I30" s="101"/>
      <c r="J30" s="101"/>
      <c r="K30" s="101"/>
      <c r="L30" s="101"/>
    </row>
    <row r="31" spans="1:12" x14ac:dyDescent="0.25">
      <c r="A31" s="139"/>
      <c r="B31" s="139"/>
      <c r="C31" s="139"/>
      <c r="D31" s="139"/>
      <c r="E31" s="139"/>
      <c r="F31" s="139"/>
      <c r="G31" s="139"/>
      <c r="H31" s="139"/>
      <c r="I31" s="101"/>
      <c r="J31" s="101"/>
      <c r="K31" s="101"/>
      <c r="L31" s="101"/>
    </row>
    <row r="32" spans="1:12" x14ac:dyDescent="0.25">
      <c r="A32" s="139"/>
      <c r="B32" s="139"/>
      <c r="C32" s="139"/>
      <c r="D32" s="139"/>
      <c r="E32" s="139"/>
      <c r="F32" s="139"/>
      <c r="G32" s="139"/>
      <c r="H32" s="139"/>
      <c r="I32" s="101"/>
      <c r="J32" s="101"/>
      <c r="K32" s="101"/>
      <c r="L32" s="101"/>
    </row>
    <row r="33" spans="1:12" x14ac:dyDescent="0.25">
      <c r="A33" s="139"/>
      <c r="B33" s="139"/>
      <c r="C33" s="139"/>
      <c r="D33" s="139"/>
      <c r="E33" s="139"/>
      <c r="F33" s="139"/>
      <c r="G33" s="139"/>
      <c r="H33" s="139"/>
      <c r="I33" s="101"/>
      <c r="J33" s="101"/>
      <c r="K33" s="101"/>
      <c r="L33" s="101"/>
    </row>
    <row r="34" spans="1:12" x14ac:dyDescent="0.25">
      <c r="A34" s="139"/>
      <c r="B34" s="139"/>
      <c r="C34" s="139"/>
      <c r="D34" s="139"/>
      <c r="E34" s="139"/>
      <c r="F34" s="139"/>
      <c r="G34" s="139"/>
      <c r="H34" s="139"/>
      <c r="I34" s="101"/>
      <c r="J34" s="101"/>
      <c r="K34" s="101"/>
      <c r="L34" s="101"/>
    </row>
    <row r="35" spans="1:12" x14ac:dyDescent="0.25">
      <c r="A35" s="139"/>
      <c r="B35" s="139"/>
      <c r="C35" s="139"/>
      <c r="D35" s="139"/>
      <c r="E35" s="139"/>
      <c r="F35" s="139"/>
      <c r="G35" s="139"/>
      <c r="H35" s="139"/>
      <c r="I35" s="101"/>
      <c r="J35" s="101"/>
      <c r="K35" s="101"/>
      <c r="L35" s="101"/>
    </row>
    <row r="36" spans="1:12" x14ac:dyDescent="0.25">
      <c r="A36" s="139"/>
      <c r="B36" s="139"/>
      <c r="C36" s="139"/>
      <c r="D36" s="139"/>
      <c r="E36" s="139"/>
      <c r="F36" s="139"/>
      <c r="G36" s="139"/>
      <c r="H36" s="139"/>
      <c r="I36" s="101"/>
      <c r="J36" s="101"/>
      <c r="K36" s="101"/>
      <c r="L36" s="101"/>
    </row>
    <row r="37" spans="1:12" x14ac:dyDescent="0.25">
      <c r="A37" s="139"/>
      <c r="B37" s="139"/>
      <c r="C37" s="139"/>
      <c r="D37" s="139"/>
      <c r="E37" s="139"/>
      <c r="F37" s="139"/>
      <c r="G37" s="139"/>
      <c r="H37" s="139"/>
      <c r="I37" s="101"/>
      <c r="J37" s="101"/>
      <c r="K37" s="101"/>
      <c r="L37" s="101"/>
    </row>
    <row r="38" spans="1:12" x14ac:dyDescent="0.25">
      <c r="A38" s="139"/>
      <c r="B38" s="139"/>
      <c r="C38" s="139"/>
      <c r="D38" s="139"/>
      <c r="E38" s="139"/>
      <c r="F38" s="139"/>
      <c r="G38" s="139"/>
      <c r="H38" s="139"/>
      <c r="I38" s="101"/>
      <c r="J38" s="101"/>
      <c r="K38" s="101"/>
      <c r="L38" s="101"/>
    </row>
    <row r="39" spans="1:12" x14ac:dyDescent="0.25">
      <c r="A39" s="139"/>
      <c r="B39" s="139"/>
      <c r="C39" s="139"/>
      <c r="D39" s="139"/>
      <c r="E39" s="139"/>
      <c r="F39" s="139"/>
      <c r="G39" s="139"/>
      <c r="H39" s="139"/>
      <c r="I39" s="101"/>
      <c r="J39" s="101"/>
      <c r="K39" s="101"/>
      <c r="L39" s="101"/>
    </row>
    <row r="40" spans="1:12" x14ac:dyDescent="0.25">
      <c r="A40" s="139"/>
      <c r="B40" s="139"/>
      <c r="C40" s="139"/>
      <c r="D40" s="139"/>
      <c r="E40" s="139"/>
      <c r="F40" s="139"/>
      <c r="G40" s="139"/>
      <c r="H40" s="139"/>
      <c r="I40" s="101"/>
      <c r="J40" s="101"/>
      <c r="K40" s="101"/>
      <c r="L40" s="101"/>
    </row>
    <row r="41" spans="1:12" x14ac:dyDescent="0.25">
      <c r="A41" s="139"/>
      <c r="B41" s="139"/>
      <c r="C41" s="139"/>
      <c r="D41" s="139"/>
      <c r="E41" s="139"/>
      <c r="F41" s="139"/>
      <c r="G41" s="139"/>
      <c r="H41" s="139"/>
      <c r="I41" s="101"/>
      <c r="J41" s="101"/>
      <c r="K41" s="101"/>
      <c r="L41" s="101"/>
    </row>
    <row r="42" spans="1:12" x14ac:dyDescent="0.25">
      <c r="A42" s="139"/>
      <c r="B42" s="139"/>
      <c r="C42" s="139"/>
      <c r="D42" s="139"/>
      <c r="E42" s="139"/>
      <c r="F42" s="139"/>
      <c r="G42" s="139"/>
      <c r="H42" s="139"/>
      <c r="I42" s="101"/>
      <c r="J42" s="101"/>
      <c r="K42" s="101"/>
      <c r="L42" s="101"/>
    </row>
    <row r="43" spans="1:12" x14ac:dyDescent="0.25">
      <c r="A43" s="139"/>
      <c r="B43" s="139"/>
      <c r="C43" s="139"/>
      <c r="D43" s="139"/>
      <c r="E43" s="139"/>
      <c r="F43" s="139"/>
      <c r="G43" s="139"/>
      <c r="H43" s="139"/>
      <c r="I43" s="101"/>
      <c r="J43" s="101"/>
      <c r="K43" s="101"/>
      <c r="L43" s="101"/>
    </row>
    <row r="44" spans="1:12" x14ac:dyDescent="0.25">
      <c r="A44" s="139"/>
      <c r="B44" s="139"/>
      <c r="C44" s="139"/>
      <c r="D44" s="139"/>
      <c r="E44" s="139"/>
      <c r="F44" s="139"/>
      <c r="G44" s="139"/>
      <c r="H44" s="139"/>
      <c r="I44" s="101"/>
      <c r="J44" s="101"/>
      <c r="K44" s="101"/>
      <c r="L44" s="101"/>
    </row>
    <row r="45" spans="1:12" x14ac:dyDescent="0.25">
      <c r="A45" s="139"/>
      <c r="B45" s="139"/>
      <c r="C45" s="139"/>
      <c r="D45" s="139"/>
      <c r="E45" s="139"/>
      <c r="F45" s="139"/>
      <c r="G45" s="139"/>
      <c r="H45" s="139"/>
      <c r="I45" s="101"/>
      <c r="J45" s="101"/>
      <c r="K45" s="101"/>
      <c r="L45" s="101"/>
    </row>
    <row r="46" spans="1:12" x14ac:dyDescent="0.25">
      <c r="A46" s="139"/>
      <c r="B46" s="139"/>
      <c r="C46" s="139"/>
      <c r="D46" s="139"/>
      <c r="E46" s="139"/>
      <c r="F46" s="139"/>
      <c r="G46" s="139"/>
      <c r="H46" s="139"/>
      <c r="I46" s="101"/>
      <c r="J46" s="101"/>
      <c r="K46" s="101"/>
      <c r="L46" s="101"/>
    </row>
    <row r="47" spans="1:12" x14ac:dyDescent="0.25">
      <c r="A47" s="139"/>
      <c r="B47" s="139"/>
      <c r="C47" s="139"/>
      <c r="D47" s="139"/>
      <c r="E47" s="139"/>
      <c r="F47" s="139"/>
      <c r="G47" s="139"/>
      <c r="H47" s="139"/>
      <c r="I47" s="101"/>
      <c r="J47" s="101"/>
      <c r="K47" s="101"/>
      <c r="L47" s="101"/>
    </row>
    <row r="48" spans="1:12" x14ac:dyDescent="0.25">
      <c r="A48" s="139"/>
      <c r="B48" s="139"/>
      <c r="C48" s="139"/>
      <c r="D48" s="139"/>
      <c r="E48" s="139"/>
      <c r="F48" s="139"/>
      <c r="G48" s="139"/>
      <c r="H48" s="139"/>
      <c r="I48" s="101"/>
      <c r="J48" s="101"/>
      <c r="K48" s="101"/>
      <c r="L48" s="101"/>
    </row>
    <row r="49" spans="1:12" x14ac:dyDescent="0.25">
      <c r="A49" s="139"/>
      <c r="B49" s="139"/>
      <c r="C49" s="139"/>
      <c r="D49" s="139"/>
      <c r="E49" s="139"/>
      <c r="F49" s="139"/>
      <c r="G49" s="139"/>
      <c r="H49" s="139"/>
      <c r="I49" s="101"/>
      <c r="J49" s="101"/>
      <c r="K49" s="101"/>
      <c r="L49" s="101"/>
    </row>
    <row r="50" spans="1:12" s="102" customFormat="1" x14ac:dyDescent="0.25">
      <c r="A50" s="139"/>
      <c r="B50" s="139"/>
      <c r="C50" s="139"/>
      <c r="D50" s="139"/>
      <c r="E50" s="139"/>
      <c r="F50" s="139"/>
      <c r="G50" s="139"/>
      <c r="H50" s="139"/>
      <c r="I50" s="101"/>
      <c r="J50" s="101"/>
      <c r="K50" s="101"/>
      <c r="L50" s="101"/>
    </row>
    <row r="51" spans="1:12" s="102" customFormat="1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1:12" s="102" customFormat="1" x14ac:dyDescent="0.2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1:12" s="102" customFormat="1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1:12" s="102" customFormat="1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1:12" s="102" customFormat="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01"/>
      <c r="L55" s="101"/>
    </row>
    <row r="56" spans="1:12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01"/>
      <c r="L56" s="101"/>
    </row>
    <row r="57" spans="1:12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01"/>
      <c r="L57" s="101"/>
    </row>
    <row r="58" spans="1:12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01"/>
      <c r="L58" s="101"/>
    </row>
    <row r="59" spans="1:12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01"/>
      <c r="L59" s="101"/>
    </row>
    <row r="60" spans="1:12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01"/>
      <c r="L60" s="101"/>
    </row>
    <row r="61" spans="1:12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01"/>
      <c r="L61" s="101"/>
    </row>
    <row r="62" spans="1:12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01"/>
      <c r="L62" s="101"/>
    </row>
    <row r="63" spans="1:12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01"/>
      <c r="L63" s="101"/>
    </row>
    <row r="64" spans="1:12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01"/>
      <c r="L64" s="101"/>
    </row>
    <row r="65" spans="1:12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01"/>
      <c r="L65" s="101"/>
    </row>
    <row r="66" spans="1:12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01"/>
      <c r="L66" s="101"/>
    </row>
    <row r="67" spans="1:12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01"/>
      <c r="L67" s="101"/>
    </row>
    <row r="68" spans="1:12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01"/>
      <c r="L68" s="101"/>
    </row>
    <row r="69" spans="1:12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01"/>
      <c r="L69" s="101"/>
    </row>
    <row r="70" spans="1:12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01"/>
      <c r="L70" s="101"/>
    </row>
    <row r="71" spans="1:12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01"/>
      <c r="L71" s="101"/>
    </row>
    <row r="72" spans="1:12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01"/>
      <c r="L72" s="101"/>
    </row>
    <row r="73" spans="1:12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01"/>
      <c r="L73" s="101"/>
    </row>
    <row r="74" spans="1:12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01"/>
      <c r="L74" s="101"/>
    </row>
    <row r="75" spans="1:12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01"/>
      <c r="L75" s="101"/>
    </row>
    <row r="76" spans="1:12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01"/>
      <c r="L76" s="101"/>
    </row>
    <row r="77" spans="1:12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01"/>
      <c r="L77" s="101"/>
    </row>
    <row r="78" spans="1:12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01"/>
      <c r="L78" s="101"/>
    </row>
    <row r="79" spans="1:12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01"/>
      <c r="L79" s="101"/>
    </row>
    <row r="80" spans="1:12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01"/>
      <c r="L80" s="101"/>
    </row>
    <row r="81" spans="1:12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01"/>
      <c r="L81" s="101"/>
    </row>
    <row r="82" spans="1:12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01"/>
      <c r="L82" s="101"/>
    </row>
    <row r="83" spans="1:12" x14ac:dyDescent="0.2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01"/>
      <c r="L83" s="101"/>
    </row>
    <row r="84" spans="1:12" x14ac:dyDescent="0.25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01"/>
      <c r="L84" s="101"/>
    </row>
    <row r="85" spans="1:12" x14ac:dyDescent="0.25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01"/>
      <c r="L85" s="101"/>
    </row>
    <row r="86" spans="1:12" x14ac:dyDescent="0.25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01"/>
      <c r="L86" s="101"/>
    </row>
    <row r="87" spans="1:12" s="102" customFormat="1" x14ac:dyDescent="0.25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01"/>
      <c r="L87" s="101"/>
    </row>
    <row r="88" spans="1:12" s="102" customFormat="1" x14ac:dyDescent="0.25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01"/>
      <c r="L88" s="101"/>
    </row>
    <row r="89" spans="1:12" s="102" customFormat="1" x14ac:dyDescent="0.25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01"/>
      <c r="L89" s="101"/>
    </row>
    <row r="90" spans="1:12" s="102" customFormat="1" x14ac:dyDescent="0.25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01"/>
      <c r="L90" s="101"/>
    </row>
    <row r="91" spans="1:12" s="102" customFormat="1" x14ac:dyDescent="0.25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01"/>
      <c r="L91" s="101"/>
    </row>
    <row r="92" spans="1:12" s="102" customFormat="1" x14ac:dyDescent="0.25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01"/>
      <c r="L92" s="101"/>
    </row>
    <row r="93" spans="1:12" x14ac:dyDescent="0.25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</sheetData>
  <sheetProtection password="C1D8" sheet="1" objects="1" scenarios="1"/>
  <mergeCells count="2">
    <mergeCell ref="A1:H50"/>
    <mergeCell ref="A55:J92"/>
  </mergeCells>
  <pageMargins left="0.75" right="0.75" top="0.34" bottom="0.43" header="0" footer="0"/>
  <pageSetup paperSize="9" scale="80" orientation="portrait" r:id="rId1"/>
  <headerFooter alignWithMargins="0"/>
  <rowBreaks count="1" manualBreakCount="1">
    <brk id="54" max="1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15240</xdr:colOff>
                <xdr:row>0</xdr:row>
                <xdr:rowOff>15240</xdr:rowOff>
              </from>
              <to>
                <xdr:col>10</xdr:col>
                <xdr:colOff>594360</xdr:colOff>
                <xdr:row>59</xdr:row>
                <xdr:rowOff>129540</xdr:rowOff>
              </to>
            </anchor>
          </objectPr>
        </oleObject>
      </mc:Choice>
      <mc:Fallback>
        <oleObject progId="Word.Document.8" shapeId="4097" r:id="rId4"/>
      </mc:Fallback>
    </mc:AlternateContent>
    <mc:AlternateContent xmlns:mc="http://schemas.openxmlformats.org/markup-compatibility/2006">
      <mc:Choice Requires="x14">
        <oleObject progId="Word.Document.8" shapeId="4098" r:id="rId6">
          <objectPr defaultSize="0" autoPict="0" r:id="rId7">
            <anchor moveWithCells="1">
              <from>
                <xdr:col>0</xdr:col>
                <xdr:colOff>22860</xdr:colOff>
                <xdr:row>61</xdr:row>
                <xdr:rowOff>15240</xdr:rowOff>
              </from>
              <to>
                <xdr:col>11</xdr:col>
                <xdr:colOff>7620</xdr:colOff>
                <xdr:row>120</xdr:row>
                <xdr:rowOff>30480</xdr:rowOff>
              </to>
            </anchor>
          </objectPr>
        </oleObject>
      </mc:Choice>
      <mc:Fallback>
        <oleObject progId="Word.Document.8" shapeId="409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75"/>
  <sheetViews>
    <sheetView showGridLines="0" topLeftCell="A46" zoomScaleNormal="100" zoomScaleSheetLayoutView="100" workbookViewId="0">
      <selection activeCell="H57" sqref="H57"/>
    </sheetView>
  </sheetViews>
  <sheetFormatPr defaultColWidth="9.109375" defaultRowHeight="13.2" x14ac:dyDescent="0.25"/>
  <cols>
    <col min="1" max="1" width="13.44140625" style="2" customWidth="1"/>
    <col min="2" max="2" width="7.88671875" style="2" customWidth="1"/>
    <col min="3" max="3" width="6.88671875" style="2" customWidth="1"/>
    <col min="4" max="4" width="13" style="2" customWidth="1"/>
    <col min="5" max="5" width="9.109375" style="2"/>
    <col min="6" max="6" width="9.6640625" style="2" customWidth="1"/>
    <col min="7" max="7" width="11.88671875" style="2" customWidth="1"/>
    <col min="8" max="8" width="8.6640625" style="2" customWidth="1"/>
    <col min="9" max="9" width="8" style="2" customWidth="1"/>
    <col min="10" max="10" width="4.44140625" style="2" customWidth="1"/>
    <col min="11" max="11" width="9.109375" style="2" customWidth="1"/>
    <col min="12" max="12" width="3.5546875" style="2" customWidth="1"/>
    <col min="13" max="13" width="3.44140625" style="2" customWidth="1"/>
    <col min="14" max="16384" width="9.10937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5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3">
      <c r="A5" s="161" t="s">
        <v>79</v>
      </c>
      <c r="B5" s="161"/>
      <c r="C5" s="161"/>
      <c r="D5" s="161"/>
      <c r="E5" s="161"/>
      <c r="F5" s="161"/>
      <c r="G5" s="161"/>
      <c r="H5" s="161"/>
      <c r="I5" s="161"/>
      <c r="J5" s="162"/>
      <c r="K5" s="162"/>
      <c r="L5" s="1"/>
      <c r="M5" s="1"/>
    </row>
    <row r="6" spans="1:13" ht="15.75" customHeight="1" x14ac:dyDescent="0.3">
      <c r="A6" s="161" t="s">
        <v>100</v>
      </c>
      <c r="B6" s="161"/>
      <c r="C6" s="161"/>
      <c r="D6" s="161"/>
      <c r="E6" s="161"/>
      <c r="F6" s="161"/>
      <c r="G6" s="161"/>
      <c r="H6" s="161"/>
      <c r="I6" s="161"/>
      <c r="J6" s="162"/>
      <c r="K6" s="162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9" customFormat="1" ht="13.8" x14ac:dyDescent="0.25">
      <c r="A8" s="7" t="s">
        <v>80</v>
      </c>
      <c r="B8" s="166"/>
      <c r="C8" s="167"/>
      <c r="D8" s="168"/>
      <c r="F8" s="58" t="s">
        <v>25</v>
      </c>
      <c r="G8" s="163"/>
      <c r="H8" s="164"/>
      <c r="I8" s="164"/>
      <c r="J8" s="164"/>
      <c r="K8" s="165"/>
      <c r="L8" s="8"/>
      <c r="M8" s="8"/>
    </row>
    <row r="9" spans="1:13" ht="15" x14ac:dyDescent="0.2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s="9" customFormat="1" ht="15" x14ac:dyDescent="0.25">
      <c r="A10" s="109" t="s">
        <v>81</v>
      </c>
      <c r="B10" s="110"/>
      <c r="C10" s="110"/>
      <c r="D10" s="110"/>
      <c r="E10" s="110"/>
      <c r="F10" s="8"/>
      <c r="I10" s="50" t="s">
        <v>0</v>
      </c>
      <c r="J10" s="4"/>
      <c r="L10" s="8"/>
      <c r="M10" s="8"/>
    </row>
    <row r="11" spans="1:13" ht="15" customHeight="1" x14ac:dyDescent="0.25">
      <c r="A11" s="109"/>
      <c r="B11" s="109"/>
      <c r="C11" s="109"/>
      <c r="D11" s="109"/>
      <c r="E11" s="1"/>
      <c r="F11" s="1"/>
      <c r="I11" s="50" t="s">
        <v>1</v>
      </c>
      <c r="J11" s="4"/>
      <c r="L11" s="1"/>
      <c r="M11" s="1"/>
    </row>
    <row r="12" spans="1:13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9" customFormat="1" ht="13.8" x14ac:dyDescent="0.25">
      <c r="A13" s="7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2" customHeight="1" x14ac:dyDescent="0.25">
      <c r="A14" s="11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7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29" t="s">
        <v>82</v>
      </c>
      <c r="B16" s="12"/>
      <c r="C16" s="12"/>
      <c r="D16" s="12"/>
      <c r="E16" s="12"/>
      <c r="F16" s="12"/>
      <c r="G16" s="12"/>
      <c r="H16" s="12"/>
      <c r="I16" s="13"/>
      <c r="K16" s="41" t="s">
        <v>83</v>
      </c>
      <c r="L16" s="1"/>
      <c r="M16" s="1"/>
    </row>
    <row r="17" spans="1:13" x14ac:dyDescent="0.25">
      <c r="A17" s="12"/>
      <c r="B17" s="12"/>
      <c r="C17" s="12"/>
      <c r="D17" s="14" t="s">
        <v>10</v>
      </c>
      <c r="E17" s="12"/>
      <c r="F17" s="12"/>
      <c r="G17" s="12"/>
      <c r="H17" s="12"/>
      <c r="J17" s="14" t="s">
        <v>10</v>
      </c>
      <c r="K17" s="1"/>
      <c r="L17" s="1"/>
      <c r="M17" s="1"/>
    </row>
    <row r="18" spans="1:13" ht="27.75" customHeight="1" x14ac:dyDescent="0.25">
      <c r="A18" s="131" t="s">
        <v>94</v>
      </c>
      <c r="B18" s="132" t="s">
        <v>16</v>
      </c>
      <c r="C18" s="132" t="s">
        <v>95</v>
      </c>
      <c r="D18" s="133" t="s">
        <v>96</v>
      </c>
      <c r="E18" s="12"/>
      <c r="F18" s="131" t="s">
        <v>97</v>
      </c>
      <c r="G18" s="132" t="s">
        <v>16</v>
      </c>
      <c r="H18" s="134" t="s">
        <v>95</v>
      </c>
      <c r="I18" s="160" t="s">
        <v>98</v>
      </c>
      <c r="J18" s="147"/>
      <c r="K18" s="1"/>
      <c r="L18" s="1"/>
      <c r="M18" s="1"/>
    </row>
    <row r="19" spans="1:13" ht="12" customHeight="1" x14ac:dyDescent="0.25">
      <c r="A19" s="39" t="s">
        <v>38</v>
      </c>
      <c r="B19" s="122"/>
      <c r="C19" s="50">
        <v>20</v>
      </c>
      <c r="D19" s="50" t="str">
        <f t="shared" ref="D19:D25" si="0">IF(OR(B19&lt;C19,B19=C19),"cumpre","ULTRAPASSA")</f>
        <v>cumpre</v>
      </c>
      <c r="E19" s="12"/>
      <c r="F19" s="51" t="s">
        <v>5</v>
      </c>
      <c r="G19" s="123"/>
      <c r="H19" s="50">
        <v>5000</v>
      </c>
      <c r="I19" s="155" t="str">
        <f>IF(OR(G19&lt;H19,G19=H19),"cumpre","ULTRAPASSA")</f>
        <v>cumpre</v>
      </c>
      <c r="J19" s="147"/>
      <c r="K19" s="1"/>
      <c r="L19" s="1"/>
      <c r="M19" s="1"/>
    </row>
    <row r="20" spans="1:13" ht="11.25" customHeight="1" x14ac:dyDescent="0.25">
      <c r="A20" s="39" t="s">
        <v>39</v>
      </c>
      <c r="B20" s="122"/>
      <c r="C20" s="50">
        <v>1000</v>
      </c>
      <c r="D20" s="50" t="str">
        <f t="shared" si="0"/>
        <v>cumpre</v>
      </c>
      <c r="E20" s="12"/>
      <c r="F20" s="51" t="s">
        <v>6</v>
      </c>
      <c r="G20" s="123"/>
      <c r="H20" s="50">
        <v>450</v>
      </c>
      <c r="I20" s="156" t="str">
        <f>IF(OR(G20&lt;H20,G20=H20),"cumpre","ULTRAPASSA")</f>
        <v>cumpre</v>
      </c>
      <c r="J20" s="157"/>
      <c r="K20" s="1"/>
      <c r="L20" s="1"/>
      <c r="M20" s="1"/>
    </row>
    <row r="21" spans="1:13" ht="10.5" customHeight="1" x14ac:dyDescent="0.25">
      <c r="A21" s="39" t="s">
        <v>40</v>
      </c>
      <c r="B21" s="122"/>
      <c r="C21" s="50">
        <v>300</v>
      </c>
      <c r="D21" s="50" t="str">
        <f t="shared" si="0"/>
        <v>cumpre</v>
      </c>
      <c r="E21" s="12"/>
      <c r="F21" s="51" t="s">
        <v>7</v>
      </c>
      <c r="G21" s="123"/>
      <c r="H21" s="50">
        <v>6</v>
      </c>
      <c r="I21" s="156" t="str">
        <f>IF(OR(G21&lt;H21,G21=H21),"cumpre","ULTRAPASSA")</f>
        <v>cumpre</v>
      </c>
      <c r="J21" s="157"/>
      <c r="K21" s="1"/>
      <c r="L21" s="1"/>
      <c r="M21" s="1"/>
    </row>
    <row r="22" spans="1:13" ht="11.25" customHeight="1" x14ac:dyDescent="0.25">
      <c r="A22" s="39" t="s">
        <v>41</v>
      </c>
      <c r="B22" s="122"/>
      <c r="C22" s="50">
        <v>750</v>
      </c>
      <c r="D22" s="50" t="str">
        <f t="shared" si="0"/>
        <v>cumpre</v>
      </c>
      <c r="E22" s="12"/>
      <c r="F22" s="51" t="s">
        <v>8</v>
      </c>
      <c r="G22" s="123"/>
      <c r="H22" s="50">
        <v>0.8</v>
      </c>
      <c r="I22" s="156" t="str">
        <f>IF(OR(G22&lt;H22,G22=H22),"cumpre","ULTRAPASSA")</f>
        <v>cumpre</v>
      </c>
      <c r="J22" s="157"/>
      <c r="K22" s="1"/>
      <c r="L22" s="1"/>
      <c r="M22" s="1"/>
    </row>
    <row r="23" spans="1:13" ht="10.5" customHeight="1" x14ac:dyDescent="0.25">
      <c r="A23" s="39" t="s">
        <v>42</v>
      </c>
      <c r="B23" s="122"/>
      <c r="C23" s="50">
        <v>2500</v>
      </c>
      <c r="D23" s="50" t="str">
        <f t="shared" si="0"/>
        <v>cumpre</v>
      </c>
      <c r="E23" s="12"/>
      <c r="F23" s="15"/>
      <c r="G23" s="6"/>
      <c r="H23" s="40"/>
      <c r="I23" s="42" t="s">
        <v>11</v>
      </c>
      <c r="J23" s="42"/>
      <c r="K23" s="1"/>
      <c r="L23" s="1"/>
      <c r="M23" s="1"/>
    </row>
    <row r="24" spans="1:13" ht="11.25" customHeight="1" x14ac:dyDescent="0.25">
      <c r="A24" s="39" t="s">
        <v>43</v>
      </c>
      <c r="B24" s="122"/>
      <c r="C24" s="50">
        <v>16</v>
      </c>
      <c r="D24" s="50" t="str">
        <f t="shared" si="0"/>
        <v>cumpre</v>
      </c>
      <c r="E24" s="12"/>
      <c r="F24" s="51" t="s">
        <v>9</v>
      </c>
      <c r="G24" s="122"/>
      <c r="H24" s="50">
        <v>100</v>
      </c>
      <c r="I24" s="156" t="str">
        <f>IF(OR(G24&lt;H24,G24=H24),"cumpre","ULTRAPASSA")</f>
        <v>cumpre</v>
      </c>
      <c r="J24" s="158"/>
      <c r="K24" s="1"/>
      <c r="L24" s="1"/>
      <c r="M24" s="1"/>
    </row>
    <row r="25" spans="1:13" ht="11.25" customHeight="1" x14ac:dyDescent="0.25">
      <c r="A25" s="39" t="s">
        <v>44</v>
      </c>
      <c r="B25" s="122"/>
      <c r="C25" s="50">
        <v>1000</v>
      </c>
      <c r="D25" s="50" t="str">
        <f t="shared" si="0"/>
        <v>cumpre</v>
      </c>
      <c r="E25" s="12"/>
      <c r="F25" s="159" t="str">
        <f>IF(AND(G19=0,G20=0,G21=0,G22=0,G24=0),"Obs.: O tipo de lama não carece da análise aos compostos orgânicos e dioxinas",IF(AND(G19&gt;0,G20&gt;0,G21&gt;0,G22&gt;0,G24&gt;0)," ","Obs.: Apenas esta(s) análise(s) é(são) necessárias para o tipo de lama"))</f>
        <v>Obs.: O tipo de lama não carece da análise aos compostos orgânicos e dioxinas</v>
      </c>
      <c r="G25" s="159"/>
      <c r="H25" s="159"/>
      <c r="I25" s="159"/>
      <c r="K25" s="1"/>
      <c r="L25" s="1"/>
      <c r="M25" s="1"/>
    </row>
    <row r="26" spans="1:13" ht="13.5" customHeight="1" x14ac:dyDescent="0.25">
      <c r="A26" s="151" t="s">
        <v>32</v>
      </c>
      <c r="B26" s="152"/>
      <c r="C26" s="152"/>
      <c r="D26" s="152"/>
      <c r="E26" s="12"/>
      <c r="K26" s="1"/>
      <c r="L26" s="1"/>
      <c r="M26" s="1"/>
    </row>
    <row r="27" spans="1:13" x14ac:dyDescent="0.25">
      <c r="A27" s="16" t="s">
        <v>20</v>
      </c>
      <c r="B27" s="12"/>
      <c r="C27" s="12"/>
      <c r="D27" s="12"/>
      <c r="E27" s="1"/>
      <c r="J27" s="1"/>
      <c r="K27" s="1"/>
      <c r="L27" s="1"/>
      <c r="M27" s="1"/>
    </row>
    <row r="28" spans="1:13" ht="9" customHeight="1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8" customFormat="1" ht="25.5" customHeight="1" x14ac:dyDescent="0.2">
      <c r="A29" s="130" t="s">
        <v>84</v>
      </c>
      <c r="B29" s="132" t="s">
        <v>16</v>
      </c>
      <c r="C29" s="132" t="s">
        <v>95</v>
      </c>
      <c r="D29" s="133" t="s">
        <v>98</v>
      </c>
      <c r="E29" s="153" t="s">
        <v>17</v>
      </c>
      <c r="F29" s="153"/>
      <c r="G29" s="153"/>
      <c r="H29" s="12"/>
      <c r="I29" s="12"/>
      <c r="J29" s="12"/>
      <c r="K29" s="12"/>
      <c r="L29" s="12"/>
      <c r="M29" s="12"/>
    </row>
    <row r="30" spans="1:13" s="18" customFormat="1" ht="16.5" customHeight="1" x14ac:dyDescent="0.2">
      <c r="A30" s="19" t="s">
        <v>24</v>
      </c>
      <c r="B30" s="124"/>
      <c r="C30" s="51" t="str">
        <f>"0"</f>
        <v>0</v>
      </c>
      <c r="D30" s="51" t="str">
        <f>IF(OR(B30&lt;C30,B30=C30),"cumpre","ULTRAPASSA")</f>
        <v>cumpre</v>
      </c>
      <c r="E30" s="154" t="s">
        <v>33</v>
      </c>
      <c r="F30" s="154"/>
      <c r="G30" s="154"/>
      <c r="H30" s="40"/>
      <c r="I30" s="16"/>
      <c r="J30" s="12"/>
      <c r="K30" s="12"/>
      <c r="L30" s="12"/>
      <c r="M30" s="12"/>
    </row>
    <row r="31" spans="1:13" s="18" customFormat="1" ht="15.75" customHeight="1" x14ac:dyDescent="0.2">
      <c r="A31" s="19" t="s">
        <v>12</v>
      </c>
      <c r="B31" s="97"/>
      <c r="C31" s="51">
        <v>1000</v>
      </c>
      <c r="D31" s="51" t="str">
        <f>IF(OR(B31&lt;C31,B31=C31),"cumpre","ULTRAPASSA")</f>
        <v>cumpre</v>
      </c>
      <c r="E31" s="154" t="s">
        <v>85</v>
      </c>
      <c r="F31" s="154"/>
      <c r="G31" s="154"/>
      <c r="H31" s="12"/>
      <c r="I31" s="12"/>
      <c r="J31" s="12"/>
      <c r="K31" s="12"/>
      <c r="L31" s="12"/>
      <c r="M31" s="12"/>
    </row>
    <row r="32" spans="1:13" ht="11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3.8" x14ac:dyDescent="0.25">
      <c r="A33" s="20" t="s">
        <v>2</v>
      </c>
      <c r="B33" s="5" t="str">
        <f>IF(AND(OR($B$19&lt;C19,$B$19=C19),OR($B$20&lt;C20,$B$20=C20),OR($B$21&lt;C21,$B$21=C21),OR($B$22&lt;C22,$B$22=C22),OR($B$23&lt;C23,$B$23=C23),OR($B$24&lt;C24,$B$24=C24),OR($B$25&lt;C25,$B$25=C25),OR(G19&lt;H19,G19=H19),OR(G20&lt;H20,G20=H20),OR(G21&lt;H21,G21=H21),OR(G22&lt;H22,G22=H22),OR(G24&lt;H24,G24=H24),OR(B30&lt;C30,B30=C30),OR(B31&lt;C31,B31=C31)),"QUANTO À SUA QUALIDADE, A LAMA PODE SER APLICADA","QUANTO À SUA QUALIDADE, A LAMA NÃO PODE SER APLICADA")</f>
        <v>QUANTO À SUA QUALIDADE, A LAMA PODE SER APLICADA</v>
      </c>
      <c r="C33" s="5"/>
      <c r="D33" s="5"/>
      <c r="E33" s="5"/>
      <c r="F33" s="5"/>
      <c r="G33" s="5"/>
      <c r="H33" s="5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3.5" customHeight="1" x14ac:dyDescent="0.25">
      <c r="A35" s="7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0.5" customHeight="1" x14ac:dyDescent="0.25">
      <c r="A36" s="21" t="s">
        <v>29</v>
      </c>
      <c r="B36" s="1"/>
      <c r="C36" s="1"/>
      <c r="D36" s="22"/>
      <c r="E36" s="22"/>
      <c r="F36" s="22"/>
      <c r="G36" s="22"/>
      <c r="H36" s="22"/>
      <c r="I36" s="22"/>
      <c r="J36" s="1"/>
      <c r="K36" s="1"/>
      <c r="L36" s="1"/>
      <c r="M36" s="1"/>
    </row>
    <row r="37" spans="1:13" ht="9" customHeight="1" x14ac:dyDescent="0.25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 customHeight="1" x14ac:dyDescent="0.25">
      <c r="A38" s="119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5.25" customHeight="1" x14ac:dyDescent="0.25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5"/>
      <c r="B40" s="26"/>
      <c r="C40" s="27"/>
      <c r="D40" s="1"/>
      <c r="E40" s="1"/>
      <c r="F40" s="1"/>
      <c r="G40" s="28"/>
      <c r="H40" s="1"/>
      <c r="I40" s="1"/>
      <c r="J40" s="1"/>
      <c r="K40" s="1"/>
      <c r="L40" s="1"/>
      <c r="M40" s="1"/>
    </row>
    <row r="41" spans="1:13" ht="5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6" x14ac:dyDescent="0.35">
      <c r="A42" s="28" t="s">
        <v>102</v>
      </c>
      <c r="B42" s="1"/>
      <c r="C42" s="1"/>
      <c r="D42" s="1"/>
      <c r="E42" s="1"/>
      <c r="F42" s="1"/>
      <c r="G42" s="43" t="s">
        <v>88</v>
      </c>
      <c r="H42" s="108"/>
      <c r="I42" s="94" t="s">
        <v>69</v>
      </c>
      <c r="K42" s="1"/>
      <c r="L42" s="1"/>
      <c r="M42" s="1"/>
    </row>
    <row r="43" spans="1:13" x14ac:dyDescent="0.25">
      <c r="A43" s="12" t="s">
        <v>23</v>
      </c>
      <c r="B43" s="1"/>
      <c r="C43" s="1"/>
      <c r="D43" s="1"/>
      <c r="E43" s="1"/>
      <c r="F43" s="1"/>
      <c r="K43" s="1"/>
      <c r="L43" s="1"/>
      <c r="M43" s="1"/>
    </row>
    <row r="44" spans="1:13" ht="26.4" x14ac:dyDescent="0.25">
      <c r="A44" s="48" t="s">
        <v>77</v>
      </c>
      <c r="B44" s="1"/>
      <c r="C44" s="1"/>
      <c r="D44" s="1"/>
      <c r="E44" s="1"/>
      <c r="F44" s="1"/>
      <c r="G44" s="45" t="s">
        <v>15</v>
      </c>
      <c r="H44" s="29" t="s">
        <v>16</v>
      </c>
      <c r="I44" s="148" t="s">
        <v>17</v>
      </c>
      <c r="J44" s="147"/>
      <c r="K44" s="1"/>
      <c r="L44" s="1"/>
      <c r="M44" s="1"/>
    </row>
    <row r="45" spans="1:13" ht="13.8" x14ac:dyDescent="0.3">
      <c r="A45" s="44" t="s">
        <v>87</v>
      </c>
      <c r="B45" s="1"/>
      <c r="C45" s="1"/>
      <c r="D45" s="1"/>
      <c r="E45" s="1"/>
      <c r="F45" s="1"/>
      <c r="G45" s="32" t="s">
        <v>13</v>
      </c>
      <c r="H45" s="125"/>
      <c r="I45" s="149" t="s">
        <v>45</v>
      </c>
      <c r="J45" s="147"/>
      <c r="K45" s="1"/>
      <c r="L45" s="1"/>
      <c r="M45" s="1"/>
    </row>
    <row r="46" spans="1:13" x14ac:dyDescent="0.25">
      <c r="A46" s="48" t="s">
        <v>46</v>
      </c>
      <c r="B46" s="1"/>
      <c r="C46" s="1"/>
      <c r="D46" s="1"/>
      <c r="E46" s="1"/>
      <c r="F46" s="1"/>
      <c r="G46" s="32" t="s">
        <v>89</v>
      </c>
      <c r="H46" s="125"/>
      <c r="I46" s="144" t="s">
        <v>18</v>
      </c>
      <c r="J46" s="145"/>
      <c r="K46" s="1"/>
      <c r="L46" s="1"/>
      <c r="M46" s="1"/>
    </row>
    <row r="47" spans="1:13" x14ac:dyDescent="0.25">
      <c r="A47" s="48" t="s">
        <v>47</v>
      </c>
      <c r="B47" s="1"/>
      <c r="C47" s="1"/>
      <c r="D47" s="1"/>
      <c r="E47" s="1"/>
      <c r="F47" s="1"/>
      <c r="G47" s="32" t="s">
        <v>14</v>
      </c>
      <c r="H47" s="120" t="str">
        <f>IF(AND(H42&lt;251,H45&gt;0,H46&gt;0),($H$42/(H45*H46)),"")</f>
        <v/>
      </c>
      <c r="I47" s="144" t="s">
        <v>19</v>
      </c>
      <c r="J47" s="145"/>
      <c r="K47" s="1"/>
      <c r="L47" s="1"/>
      <c r="M47" s="1"/>
    </row>
    <row r="48" spans="1:13" x14ac:dyDescent="0.25">
      <c r="A48" s="48"/>
      <c r="B48" s="1"/>
      <c r="C48" s="1"/>
      <c r="D48" s="1"/>
      <c r="E48" s="1"/>
      <c r="F48" s="1"/>
      <c r="G48" s="116"/>
      <c r="H48" s="118"/>
      <c r="I48" s="117"/>
      <c r="J48" s="117"/>
      <c r="K48" s="1"/>
      <c r="L48" s="1"/>
      <c r="M48" s="1"/>
    </row>
    <row r="49" spans="1:13" ht="15.75" customHeight="1" x14ac:dyDescent="0.25">
      <c r="A49" s="119" t="s">
        <v>108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5.25" customHeight="1" x14ac:dyDescent="0.25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5"/>
      <c r="B51" s="26"/>
      <c r="C51" s="27"/>
      <c r="D51" s="1"/>
      <c r="E51" s="1"/>
      <c r="F51" s="1"/>
      <c r="G51" s="28"/>
      <c r="H51" s="1"/>
      <c r="I51" s="1"/>
      <c r="J51" s="1"/>
      <c r="K51" s="1"/>
      <c r="L51" s="1"/>
      <c r="M51" s="1"/>
    </row>
    <row r="52" spans="1:13" ht="5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 x14ac:dyDescent="0.35">
      <c r="A53" s="28" t="s">
        <v>107</v>
      </c>
      <c r="B53" s="1"/>
      <c r="C53" s="1"/>
      <c r="D53" s="1"/>
      <c r="E53" s="1"/>
      <c r="F53" s="1"/>
      <c r="G53" s="43" t="s">
        <v>73</v>
      </c>
      <c r="H53" s="108"/>
      <c r="I53" s="94"/>
      <c r="K53" s="1"/>
      <c r="L53" s="1"/>
      <c r="M53" s="1"/>
    </row>
    <row r="54" spans="1:13" x14ac:dyDescent="0.25">
      <c r="A54" s="12" t="s">
        <v>23</v>
      </c>
      <c r="B54" s="1"/>
      <c r="C54" s="1"/>
      <c r="D54" s="1"/>
      <c r="E54" s="1"/>
      <c r="F54" s="1"/>
      <c r="K54" s="1"/>
      <c r="L54" s="1"/>
      <c r="M54" s="1"/>
    </row>
    <row r="55" spans="1:13" ht="26.4" x14ac:dyDescent="0.3">
      <c r="A55" s="48" t="s">
        <v>90</v>
      </c>
      <c r="B55" s="1"/>
      <c r="C55" s="1"/>
      <c r="D55" s="1"/>
      <c r="E55" s="1"/>
      <c r="F55" s="1"/>
      <c r="G55" s="45" t="s">
        <v>15</v>
      </c>
      <c r="H55" s="29" t="s">
        <v>16</v>
      </c>
      <c r="I55" s="148" t="s">
        <v>17</v>
      </c>
      <c r="J55" s="147"/>
      <c r="K55" s="1"/>
      <c r="L55" s="1"/>
      <c r="M55" s="1"/>
    </row>
    <row r="56" spans="1:13" ht="13.8" x14ac:dyDescent="0.3">
      <c r="A56" s="44" t="s">
        <v>106</v>
      </c>
      <c r="B56" s="1"/>
      <c r="C56" s="1"/>
      <c r="D56" s="1"/>
      <c r="E56" s="1"/>
      <c r="F56" s="1"/>
      <c r="G56" s="32" t="s">
        <v>74</v>
      </c>
      <c r="H56" s="126"/>
      <c r="I56" s="149" t="s">
        <v>78</v>
      </c>
      <c r="J56" s="147"/>
      <c r="K56" s="1"/>
      <c r="L56" s="1"/>
      <c r="M56" s="1"/>
    </row>
    <row r="57" spans="1:13" x14ac:dyDescent="0.25">
      <c r="A57" s="48" t="s">
        <v>92</v>
      </c>
      <c r="B57" s="1"/>
      <c r="C57" s="1"/>
      <c r="D57" s="1"/>
      <c r="E57" s="1"/>
      <c r="F57" s="1"/>
      <c r="G57" s="32" t="s">
        <v>101</v>
      </c>
      <c r="H57" s="136"/>
      <c r="I57" s="144" t="s">
        <v>18</v>
      </c>
      <c r="J57" s="145"/>
      <c r="K57" s="1"/>
      <c r="L57" s="1"/>
      <c r="M57" s="1"/>
    </row>
    <row r="58" spans="1:13" ht="13.2" customHeight="1" x14ac:dyDescent="0.35">
      <c r="A58" s="48" t="s">
        <v>91</v>
      </c>
      <c r="B58" s="1"/>
      <c r="C58" s="1"/>
      <c r="D58" s="1"/>
      <c r="E58" s="1"/>
      <c r="F58" s="1"/>
      <c r="G58" s="32" t="s">
        <v>76</v>
      </c>
      <c r="H58" s="121" t="str">
        <f>IF(AND(H56&gt;0,H57&gt;0),(10*$F$73*$H$46*(($H$56/10000)*$H$57)),"")</f>
        <v/>
      </c>
      <c r="I58" s="150" t="s">
        <v>75</v>
      </c>
      <c r="J58" s="145"/>
      <c r="K58" s="1"/>
      <c r="L58" s="1"/>
      <c r="M58" s="1"/>
    </row>
    <row r="59" spans="1:13" x14ac:dyDescent="0.25">
      <c r="A59" s="48"/>
      <c r="B59" s="1"/>
      <c r="C59" s="1"/>
      <c r="D59" s="1"/>
      <c r="E59" s="1"/>
      <c r="F59" s="1"/>
      <c r="G59" s="116"/>
      <c r="H59" s="118"/>
      <c r="I59" s="117"/>
      <c r="J59" s="117"/>
      <c r="K59" s="1"/>
      <c r="L59" s="1"/>
      <c r="M59" s="1"/>
    </row>
    <row r="60" spans="1:13" x14ac:dyDescent="0.25">
      <c r="A60" s="24" t="s">
        <v>27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4.5" customHeight="1" x14ac:dyDescent="0.25">
      <c r="A61" s="2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" customHeight="1" x14ac:dyDescent="0.25">
      <c r="A62" s="31" t="s">
        <v>28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6.75" customHeight="1" x14ac:dyDescent="0.25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 x14ac:dyDescent="0.25">
      <c r="A64" s="3" t="s">
        <v>34</v>
      </c>
      <c r="B64" s="1"/>
      <c r="C64" s="1"/>
      <c r="D64" s="1"/>
      <c r="E64" s="1"/>
      <c r="F64" s="45" t="s">
        <v>94</v>
      </c>
      <c r="G64" s="49" t="s">
        <v>22</v>
      </c>
      <c r="H64" s="47" t="s">
        <v>37</v>
      </c>
      <c r="I64" s="146" t="s">
        <v>99</v>
      </c>
      <c r="J64" s="147"/>
      <c r="K64" s="45" t="s">
        <v>48</v>
      </c>
      <c r="L64" s="1"/>
      <c r="M64" s="1"/>
    </row>
    <row r="65" spans="1:13" x14ac:dyDescent="0.25">
      <c r="A65" s="1"/>
      <c r="B65" s="33"/>
      <c r="C65" s="33"/>
      <c r="D65" s="1"/>
      <c r="E65" s="1"/>
      <c r="F65" s="39" t="s">
        <v>38</v>
      </c>
      <c r="G65" s="30">
        <f t="shared" ref="G65:G71" si="1">B19</f>
        <v>0</v>
      </c>
      <c r="H65" s="34">
        <v>0.15</v>
      </c>
      <c r="I65" s="142" t="str">
        <f>IF(AND($H$46&gt;0,G65&gt;0),(H65*1000/G65),"")</f>
        <v/>
      </c>
      <c r="J65" s="143"/>
      <c r="K65" s="121" t="str">
        <f>IF(AND($H$46&gt;0,I65&gt;0),(I65/$H$46),"")</f>
        <v/>
      </c>
      <c r="L65" s="1"/>
      <c r="M65" s="1"/>
    </row>
    <row r="66" spans="1:13" x14ac:dyDescent="0.25">
      <c r="A66" s="35" t="s">
        <v>21</v>
      </c>
      <c r="B66" s="33"/>
      <c r="C66" s="33"/>
      <c r="D66" s="1"/>
      <c r="E66" s="1"/>
      <c r="F66" s="39" t="s">
        <v>39</v>
      </c>
      <c r="G66" s="30">
        <f t="shared" si="1"/>
        <v>0</v>
      </c>
      <c r="H66" s="34">
        <v>12</v>
      </c>
      <c r="I66" s="142" t="str">
        <f t="shared" ref="I66:I71" si="2">IF(AND($H$46&gt;0,G66&gt;0),(H66*1000/G66),"")</f>
        <v/>
      </c>
      <c r="J66" s="143"/>
      <c r="K66" s="121" t="str">
        <f t="shared" ref="K66:K71" si="3">IF(AND($H$46&gt;0,I66&gt;0),(I66/$H$46),"")</f>
        <v/>
      </c>
      <c r="L66" s="1"/>
      <c r="M66" s="1"/>
    </row>
    <row r="67" spans="1:13" x14ac:dyDescent="0.25">
      <c r="A67" s="48" t="s">
        <v>93</v>
      </c>
      <c r="B67" s="31"/>
      <c r="C67" s="31"/>
      <c r="D67" s="1"/>
      <c r="E67" s="1"/>
      <c r="F67" s="39" t="s">
        <v>40</v>
      </c>
      <c r="G67" s="30">
        <f t="shared" si="1"/>
        <v>0</v>
      </c>
      <c r="H67" s="34">
        <v>3</v>
      </c>
      <c r="I67" s="142" t="str">
        <f t="shared" si="2"/>
        <v/>
      </c>
      <c r="J67" s="143"/>
      <c r="K67" s="121" t="str">
        <f t="shared" si="3"/>
        <v/>
      </c>
      <c r="L67" s="1"/>
      <c r="M67" s="1"/>
    </row>
    <row r="68" spans="1:13" x14ac:dyDescent="0.25">
      <c r="A68" s="44" t="s">
        <v>35</v>
      </c>
      <c r="B68" s="31"/>
      <c r="C68" s="31"/>
      <c r="D68" s="1"/>
      <c r="E68" s="1"/>
      <c r="F68" s="39" t="s">
        <v>41</v>
      </c>
      <c r="G68" s="30">
        <f t="shared" si="1"/>
        <v>0</v>
      </c>
      <c r="H68" s="34">
        <v>15</v>
      </c>
      <c r="I68" s="142" t="str">
        <f>IF(AND($H$46&gt;0,G68&gt;0),(H68*1000/G68),"")</f>
        <v/>
      </c>
      <c r="J68" s="143"/>
      <c r="K68" s="121" t="str">
        <f t="shared" si="3"/>
        <v/>
      </c>
      <c r="L68" s="1"/>
      <c r="M68" s="1"/>
    </row>
    <row r="69" spans="1:13" x14ac:dyDescent="0.25">
      <c r="A69" s="46" t="s">
        <v>36</v>
      </c>
      <c r="B69" s="12"/>
      <c r="C69" s="12"/>
      <c r="D69" s="1"/>
      <c r="E69" s="1"/>
      <c r="F69" s="39" t="s">
        <v>42</v>
      </c>
      <c r="G69" s="30">
        <f t="shared" si="1"/>
        <v>0</v>
      </c>
      <c r="H69" s="34">
        <v>30</v>
      </c>
      <c r="I69" s="142" t="str">
        <f t="shared" si="2"/>
        <v/>
      </c>
      <c r="J69" s="143"/>
      <c r="K69" s="121" t="str">
        <f t="shared" si="3"/>
        <v/>
      </c>
      <c r="L69" s="1"/>
      <c r="M69" s="1"/>
    </row>
    <row r="70" spans="1:13" x14ac:dyDescent="0.25">
      <c r="B70" s="1"/>
      <c r="C70" s="1"/>
      <c r="D70" s="1"/>
      <c r="E70" s="1"/>
      <c r="F70" s="39" t="s">
        <v>43</v>
      </c>
      <c r="G70" s="30">
        <f t="shared" si="1"/>
        <v>0</v>
      </c>
      <c r="H70" s="34">
        <v>0.1</v>
      </c>
      <c r="I70" s="142" t="str">
        <f t="shared" si="2"/>
        <v/>
      </c>
      <c r="J70" s="143"/>
      <c r="K70" s="121" t="str">
        <f t="shared" si="3"/>
        <v/>
      </c>
      <c r="L70" s="1"/>
      <c r="M70" s="1"/>
    </row>
    <row r="71" spans="1:13" x14ac:dyDescent="0.25">
      <c r="A71" s="1"/>
      <c r="B71" s="1"/>
      <c r="C71" s="1"/>
      <c r="D71" s="1"/>
      <c r="E71" s="1"/>
      <c r="F71" s="39" t="s">
        <v>44</v>
      </c>
      <c r="G71" s="30">
        <f t="shared" si="1"/>
        <v>0</v>
      </c>
      <c r="H71" s="34">
        <v>4.5</v>
      </c>
      <c r="I71" s="142" t="str">
        <f t="shared" si="2"/>
        <v/>
      </c>
      <c r="J71" s="143"/>
      <c r="K71" s="121" t="str">
        <f t="shared" si="3"/>
        <v/>
      </c>
      <c r="L71" s="1"/>
      <c r="M71" s="1"/>
    </row>
    <row r="72" spans="1:13" ht="9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3.8" x14ac:dyDescent="0.25">
      <c r="A73" s="7" t="s">
        <v>2</v>
      </c>
      <c r="B73" s="36" t="s">
        <v>31</v>
      </c>
      <c r="C73" s="37"/>
      <c r="D73" s="37"/>
      <c r="E73" s="37"/>
      <c r="F73" s="135"/>
      <c r="G73" s="38" t="s">
        <v>105</v>
      </c>
      <c r="H73" s="127" t="str">
        <f>IF(H58&gt;H53,"FORA",(IF(F73=0," ",IF(F73&gt;(MIN((H47),(K65),(K66),(K67),(K68),(K69),(K70),(K71))+0.5),"FORA","DENTRO"))))</f>
        <v xml:space="preserve"> </v>
      </c>
      <c r="I73" s="140" t="s">
        <v>30</v>
      </c>
      <c r="J73" s="141"/>
      <c r="K73" s="141"/>
      <c r="L73" s="1"/>
      <c r="M73" s="1"/>
    </row>
    <row r="74" spans="1:13" ht="5.25" customHeight="1" x14ac:dyDescent="0.3">
      <c r="A74" s="105"/>
      <c r="B74" s="36"/>
      <c r="C74" s="37"/>
      <c r="D74" s="37"/>
      <c r="E74" s="37"/>
      <c r="F74" s="106"/>
      <c r="G74" s="38"/>
      <c r="H74" s="107"/>
      <c r="I74" s="103"/>
      <c r="J74" s="104"/>
      <c r="K74" s="104"/>
      <c r="L74" s="1"/>
      <c r="M74" s="1"/>
    </row>
    <row r="75" spans="1:13" ht="20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sheetProtection password="C1D8" sheet="1" objects="1" scenarios="1" selectLockedCells="1"/>
  <mergeCells count="32">
    <mergeCell ref="I18:J18"/>
    <mergeCell ref="A5:K5"/>
    <mergeCell ref="A6:K6"/>
    <mergeCell ref="G8:K8"/>
    <mergeCell ref="B8:D8"/>
    <mergeCell ref="I45:J45"/>
    <mergeCell ref="I19:J19"/>
    <mergeCell ref="I20:J20"/>
    <mergeCell ref="I21:J21"/>
    <mergeCell ref="I22:J22"/>
    <mergeCell ref="I24:J24"/>
    <mergeCell ref="F25:I25"/>
    <mergeCell ref="A26:D26"/>
    <mergeCell ref="E29:G29"/>
    <mergeCell ref="E30:G30"/>
    <mergeCell ref="E31:G31"/>
    <mergeCell ref="I44:J44"/>
    <mergeCell ref="I46:J46"/>
    <mergeCell ref="I47:J47"/>
    <mergeCell ref="I64:J64"/>
    <mergeCell ref="I65:J65"/>
    <mergeCell ref="I66:J66"/>
    <mergeCell ref="I55:J55"/>
    <mergeCell ref="I56:J56"/>
    <mergeCell ref="I57:J57"/>
    <mergeCell ref="I58:J58"/>
    <mergeCell ref="I73:K73"/>
    <mergeCell ref="I67:J67"/>
    <mergeCell ref="I68:J68"/>
    <mergeCell ref="I69:J69"/>
    <mergeCell ref="I70:J70"/>
    <mergeCell ref="I71:J71"/>
  </mergeCells>
  <conditionalFormatting sqref="H53">
    <cfRule type="cellIs" dxfId="92" priority="7" operator="greaterThan">
      <formula>250</formula>
    </cfRule>
  </conditionalFormatting>
  <conditionalFormatting sqref="H42">
    <cfRule type="cellIs" dxfId="91" priority="6" operator="greaterThan">
      <formula>250</formula>
    </cfRule>
  </conditionalFormatting>
  <conditionalFormatting sqref="H73">
    <cfRule type="cellIs" dxfId="90" priority="5" operator="equal">
      <formula>"FORA"</formula>
    </cfRule>
  </conditionalFormatting>
  <conditionalFormatting sqref="D19:D25 I19:J22 I24:J24 D30:D31">
    <cfRule type="cellIs" dxfId="89" priority="4" operator="equal">
      <formula>"cumpre"</formula>
    </cfRule>
    <cfRule type="cellIs" dxfId="88" priority="3" operator="equal">
      <formula>"ULTRAPASSA"</formula>
    </cfRule>
  </conditionalFormatting>
  <conditionalFormatting sqref="B33">
    <cfRule type="cellIs" dxfId="87" priority="2" operator="equal">
      <formula>"QUANTO À SUA QUALIDADE, A LAMA NÃO PODE SER APLICADA"</formula>
    </cfRule>
    <cfRule type="cellIs" dxfId="86" priority="1" operator="equal">
      <formula>"QUANTO À SUA QUALIDADE, A LAMA PODE SER APLICADA"</formula>
    </cfRule>
  </conditionalFormatting>
  <printOptions horizontalCentered="1"/>
  <pageMargins left="0.75" right="0.75" top="0.27559055118110237" bottom="0.59055118110236227" header="0" footer="0"/>
  <pageSetup paperSize="9" scale="83" orientation="portrait" r:id="rId1"/>
  <headerFooter alignWithMargins="0">
    <oddHeader xml:space="preserve">&amp;C&amp;"Arial,Negrito"&amp;12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75"/>
  <sheetViews>
    <sheetView showGridLines="0" zoomScaleNormal="100" zoomScaleSheetLayoutView="100" workbookViewId="0">
      <selection activeCell="B8" sqref="B8:D8"/>
    </sheetView>
  </sheetViews>
  <sheetFormatPr defaultColWidth="9.109375" defaultRowHeight="13.2" x14ac:dyDescent="0.25"/>
  <cols>
    <col min="1" max="1" width="13.44140625" style="2" customWidth="1"/>
    <col min="2" max="2" width="7.88671875" style="2" customWidth="1"/>
    <col min="3" max="3" width="6.88671875" style="2" customWidth="1"/>
    <col min="4" max="4" width="13" style="2" customWidth="1"/>
    <col min="5" max="5" width="9.109375" style="2"/>
    <col min="6" max="6" width="9.6640625" style="2" customWidth="1"/>
    <col min="7" max="7" width="11.88671875" style="2" customWidth="1"/>
    <col min="8" max="8" width="8.6640625" style="2" customWidth="1"/>
    <col min="9" max="9" width="8" style="2" customWidth="1"/>
    <col min="10" max="10" width="4.44140625" style="2" customWidth="1"/>
    <col min="11" max="11" width="9.109375" style="2" customWidth="1"/>
    <col min="12" max="12" width="3.5546875" style="2" customWidth="1"/>
    <col min="13" max="13" width="3.44140625" style="2" customWidth="1"/>
    <col min="14" max="16384" width="9.10937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5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3">
      <c r="A5" s="161" t="s">
        <v>79</v>
      </c>
      <c r="B5" s="161"/>
      <c r="C5" s="161"/>
      <c r="D5" s="161"/>
      <c r="E5" s="161"/>
      <c r="F5" s="161"/>
      <c r="G5" s="161"/>
      <c r="H5" s="161"/>
      <c r="I5" s="161"/>
      <c r="J5" s="162"/>
      <c r="K5" s="162"/>
      <c r="L5" s="1"/>
      <c r="M5" s="1"/>
    </row>
    <row r="6" spans="1:13" ht="15.75" customHeight="1" x14ac:dyDescent="0.3">
      <c r="A6" s="161" t="s">
        <v>100</v>
      </c>
      <c r="B6" s="161"/>
      <c r="C6" s="161"/>
      <c r="D6" s="161"/>
      <c r="E6" s="161"/>
      <c r="F6" s="161"/>
      <c r="G6" s="161"/>
      <c r="H6" s="161"/>
      <c r="I6" s="161"/>
      <c r="J6" s="162"/>
      <c r="K6" s="162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9" customFormat="1" ht="13.8" x14ac:dyDescent="0.25">
      <c r="A8" s="7" t="s">
        <v>80</v>
      </c>
      <c r="B8" s="166"/>
      <c r="C8" s="167"/>
      <c r="D8" s="168"/>
      <c r="F8" s="58" t="s">
        <v>25</v>
      </c>
      <c r="G8" s="163"/>
      <c r="H8" s="164"/>
      <c r="I8" s="164"/>
      <c r="J8" s="164"/>
      <c r="K8" s="165"/>
      <c r="L8" s="8"/>
      <c r="M8" s="8"/>
    </row>
    <row r="9" spans="1:13" ht="15" x14ac:dyDescent="0.2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s="9" customFormat="1" ht="15" x14ac:dyDescent="0.25">
      <c r="A10" s="109" t="s">
        <v>81</v>
      </c>
      <c r="B10" s="110"/>
      <c r="C10" s="110"/>
      <c r="D10" s="110"/>
      <c r="E10" s="110"/>
      <c r="F10" s="8"/>
      <c r="I10" s="111" t="s">
        <v>0</v>
      </c>
      <c r="J10" s="4"/>
      <c r="L10" s="8"/>
      <c r="M10" s="8"/>
    </row>
    <row r="11" spans="1:13" ht="15" customHeight="1" x14ac:dyDescent="0.25">
      <c r="A11" s="109"/>
      <c r="B11" s="109"/>
      <c r="C11" s="109"/>
      <c r="D11" s="109"/>
      <c r="E11" s="1"/>
      <c r="F11" s="1"/>
      <c r="I11" s="111" t="s">
        <v>1</v>
      </c>
      <c r="J11" s="4"/>
      <c r="L11" s="1"/>
      <c r="M11" s="1"/>
    </row>
    <row r="12" spans="1:13" ht="12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9" customFormat="1" ht="13.8" x14ac:dyDescent="0.25">
      <c r="A13" s="7" t="s">
        <v>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2" customHeight="1" x14ac:dyDescent="0.25">
      <c r="A14" s="11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7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29" t="s">
        <v>82</v>
      </c>
      <c r="B16" s="12"/>
      <c r="C16" s="12"/>
      <c r="D16" s="12"/>
      <c r="E16" s="12"/>
      <c r="F16" s="12"/>
      <c r="G16" s="12"/>
      <c r="H16" s="12"/>
      <c r="I16" s="13"/>
      <c r="K16" s="41" t="s">
        <v>83</v>
      </c>
      <c r="L16" s="1"/>
      <c r="M16" s="1"/>
    </row>
    <row r="17" spans="1:13" x14ac:dyDescent="0.25">
      <c r="A17" s="12"/>
      <c r="B17" s="12"/>
      <c r="C17" s="12"/>
      <c r="D17" s="14" t="s">
        <v>10</v>
      </c>
      <c r="E17" s="12"/>
      <c r="F17" s="12"/>
      <c r="G17" s="12"/>
      <c r="H17" s="12"/>
      <c r="J17" s="14" t="s">
        <v>10</v>
      </c>
      <c r="K17" s="1"/>
      <c r="L17" s="1"/>
      <c r="M17" s="1"/>
    </row>
    <row r="18" spans="1:13" ht="27.75" customHeight="1" x14ac:dyDescent="0.25">
      <c r="A18" s="131" t="s">
        <v>94</v>
      </c>
      <c r="B18" s="132" t="s">
        <v>16</v>
      </c>
      <c r="C18" s="132" t="s">
        <v>95</v>
      </c>
      <c r="D18" s="133" t="s">
        <v>96</v>
      </c>
      <c r="E18" s="12"/>
      <c r="F18" s="131" t="s">
        <v>97</v>
      </c>
      <c r="G18" s="132" t="s">
        <v>16</v>
      </c>
      <c r="H18" s="134" t="s">
        <v>95</v>
      </c>
      <c r="I18" s="160" t="s">
        <v>98</v>
      </c>
      <c r="J18" s="147"/>
      <c r="K18" s="1"/>
      <c r="L18" s="1"/>
      <c r="M18" s="1"/>
    </row>
    <row r="19" spans="1:13" ht="12" customHeight="1" x14ac:dyDescent="0.25">
      <c r="A19" s="39" t="s">
        <v>38</v>
      </c>
      <c r="B19" s="122"/>
      <c r="C19" s="111">
        <v>20</v>
      </c>
      <c r="D19" s="111" t="str">
        <f t="shared" ref="D19:D25" si="0">IF(OR(B19&lt;C19,B19=C19),"cumpre","ULTRAPASSA")</f>
        <v>cumpre</v>
      </c>
      <c r="E19" s="12"/>
      <c r="F19" s="112" t="s">
        <v>5</v>
      </c>
      <c r="G19" s="123"/>
      <c r="H19" s="111">
        <v>5000</v>
      </c>
      <c r="I19" s="155" t="str">
        <f>IF(OR(G19&lt;H19,G19=H19),"cumpre","ULTRAPASSA")</f>
        <v>cumpre</v>
      </c>
      <c r="J19" s="147"/>
      <c r="K19" s="1"/>
      <c r="L19" s="1"/>
      <c r="M19" s="1"/>
    </row>
    <row r="20" spans="1:13" ht="11.25" customHeight="1" x14ac:dyDescent="0.25">
      <c r="A20" s="39" t="s">
        <v>39</v>
      </c>
      <c r="B20" s="122"/>
      <c r="C20" s="111">
        <v>1000</v>
      </c>
      <c r="D20" s="111" t="str">
        <f t="shared" si="0"/>
        <v>cumpre</v>
      </c>
      <c r="E20" s="12"/>
      <c r="F20" s="112" t="s">
        <v>6</v>
      </c>
      <c r="G20" s="123"/>
      <c r="H20" s="111">
        <v>450</v>
      </c>
      <c r="I20" s="156" t="str">
        <f>IF(OR(G20&lt;H20,G20=H20),"cumpre","ULTRAPASSA")</f>
        <v>cumpre</v>
      </c>
      <c r="J20" s="157"/>
      <c r="K20" s="1"/>
      <c r="L20" s="1"/>
      <c r="M20" s="1"/>
    </row>
    <row r="21" spans="1:13" ht="10.5" customHeight="1" x14ac:dyDescent="0.25">
      <c r="A21" s="39" t="s">
        <v>40</v>
      </c>
      <c r="B21" s="122"/>
      <c r="C21" s="111">
        <v>300</v>
      </c>
      <c r="D21" s="111" t="str">
        <f t="shared" si="0"/>
        <v>cumpre</v>
      </c>
      <c r="E21" s="12"/>
      <c r="F21" s="112" t="s">
        <v>7</v>
      </c>
      <c r="G21" s="123"/>
      <c r="H21" s="111">
        <v>6</v>
      </c>
      <c r="I21" s="156" t="str">
        <f>IF(OR(G21&lt;H21,G21=H21),"cumpre","ULTRAPASSA")</f>
        <v>cumpre</v>
      </c>
      <c r="J21" s="157"/>
      <c r="K21" s="1"/>
      <c r="L21" s="1"/>
      <c r="M21" s="1"/>
    </row>
    <row r="22" spans="1:13" ht="11.25" customHeight="1" x14ac:dyDescent="0.25">
      <c r="A22" s="39" t="s">
        <v>41</v>
      </c>
      <c r="B22" s="122"/>
      <c r="C22" s="111">
        <v>750</v>
      </c>
      <c r="D22" s="111" t="str">
        <f t="shared" si="0"/>
        <v>cumpre</v>
      </c>
      <c r="E22" s="12"/>
      <c r="F22" s="112" t="s">
        <v>8</v>
      </c>
      <c r="G22" s="123"/>
      <c r="H22" s="111">
        <v>0.8</v>
      </c>
      <c r="I22" s="156" t="str">
        <f>IF(OR(G22&lt;H22,G22=H22),"cumpre","ULTRAPASSA")</f>
        <v>cumpre</v>
      </c>
      <c r="J22" s="157"/>
      <c r="K22" s="1"/>
      <c r="L22" s="1"/>
      <c r="M22" s="1"/>
    </row>
    <row r="23" spans="1:13" ht="10.5" customHeight="1" x14ac:dyDescent="0.25">
      <c r="A23" s="39" t="s">
        <v>42</v>
      </c>
      <c r="B23" s="122"/>
      <c r="C23" s="111">
        <v>2500</v>
      </c>
      <c r="D23" s="111" t="str">
        <f t="shared" si="0"/>
        <v>cumpre</v>
      </c>
      <c r="E23" s="12"/>
      <c r="F23" s="15"/>
      <c r="G23" s="6"/>
      <c r="H23" s="40"/>
      <c r="I23" s="42" t="s">
        <v>11</v>
      </c>
      <c r="J23" s="42"/>
      <c r="K23" s="1"/>
      <c r="L23" s="1"/>
      <c r="M23" s="1"/>
    </row>
    <row r="24" spans="1:13" ht="11.25" customHeight="1" x14ac:dyDescent="0.25">
      <c r="A24" s="39" t="s">
        <v>43</v>
      </c>
      <c r="B24" s="122"/>
      <c r="C24" s="111">
        <v>16</v>
      </c>
      <c r="D24" s="111" t="str">
        <f t="shared" si="0"/>
        <v>cumpre</v>
      </c>
      <c r="E24" s="12"/>
      <c r="F24" s="112" t="s">
        <v>9</v>
      </c>
      <c r="G24" s="122"/>
      <c r="H24" s="111">
        <v>100</v>
      </c>
      <c r="I24" s="156" t="str">
        <f>IF(OR(G24&lt;H24,G24=H24),"cumpre","ULTRAPASSA")</f>
        <v>cumpre</v>
      </c>
      <c r="J24" s="158"/>
      <c r="K24" s="1"/>
      <c r="L24" s="1"/>
      <c r="M24" s="1"/>
    </row>
    <row r="25" spans="1:13" ht="11.25" customHeight="1" x14ac:dyDescent="0.25">
      <c r="A25" s="39" t="s">
        <v>44</v>
      </c>
      <c r="B25" s="122"/>
      <c r="C25" s="111">
        <v>1000</v>
      </c>
      <c r="D25" s="111" t="str">
        <f t="shared" si="0"/>
        <v>cumpre</v>
      </c>
      <c r="E25" s="12"/>
      <c r="F25" s="159" t="str">
        <f>IF(AND(G19=0,G20=0,G21=0,G22=0,G24=0),"Obs.: O tipo de lama não carece da análise aos compostos orgânicos e dioxinas",IF(AND(G19&gt;0,G20&gt;0,G21&gt;0,G22&gt;0,G24&gt;0)," ","Obs.: Apenas esta(s) análise(s) é(são) necessárias para o tipo de lama"))</f>
        <v>Obs.: O tipo de lama não carece da análise aos compostos orgânicos e dioxinas</v>
      </c>
      <c r="G25" s="159"/>
      <c r="H25" s="159"/>
      <c r="I25" s="159"/>
      <c r="K25" s="1"/>
      <c r="L25" s="1"/>
      <c r="M25" s="1"/>
    </row>
    <row r="26" spans="1:13" ht="13.5" customHeight="1" x14ac:dyDescent="0.25">
      <c r="A26" s="151" t="s">
        <v>32</v>
      </c>
      <c r="B26" s="152"/>
      <c r="C26" s="152"/>
      <c r="D26" s="152"/>
      <c r="E26" s="12"/>
      <c r="K26" s="1"/>
      <c r="L26" s="1"/>
      <c r="M26" s="1"/>
    </row>
    <row r="27" spans="1:13" x14ac:dyDescent="0.25">
      <c r="A27" s="16" t="s">
        <v>20</v>
      </c>
      <c r="B27" s="12"/>
      <c r="C27" s="12"/>
      <c r="D27" s="12"/>
      <c r="E27" s="1"/>
      <c r="J27" s="1"/>
      <c r="K27" s="1"/>
      <c r="L27" s="1"/>
      <c r="M27" s="1"/>
    </row>
    <row r="28" spans="1:13" ht="9" customHeight="1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8" customFormat="1" ht="25.5" customHeight="1" x14ac:dyDescent="0.2">
      <c r="A29" s="130" t="s">
        <v>84</v>
      </c>
      <c r="B29" s="132" t="s">
        <v>16</v>
      </c>
      <c r="C29" s="132" t="s">
        <v>95</v>
      </c>
      <c r="D29" s="133" t="s">
        <v>98</v>
      </c>
      <c r="E29" s="153" t="s">
        <v>17</v>
      </c>
      <c r="F29" s="153"/>
      <c r="G29" s="153"/>
      <c r="H29" s="12"/>
      <c r="I29" s="12"/>
      <c r="J29" s="12"/>
      <c r="K29" s="12"/>
      <c r="L29" s="12"/>
      <c r="M29" s="12"/>
    </row>
    <row r="30" spans="1:13" s="18" customFormat="1" ht="16.5" customHeight="1" x14ac:dyDescent="0.2">
      <c r="A30" s="19" t="s">
        <v>24</v>
      </c>
      <c r="B30" s="124"/>
      <c r="C30" s="112" t="str">
        <f>"0"</f>
        <v>0</v>
      </c>
      <c r="D30" s="112" t="str">
        <f>IF(OR(B30&lt;C30,B30=C30),"cumpre","ULTRAPASSA")</f>
        <v>cumpre</v>
      </c>
      <c r="E30" s="154" t="s">
        <v>33</v>
      </c>
      <c r="F30" s="154"/>
      <c r="G30" s="154"/>
      <c r="H30" s="40"/>
      <c r="I30" s="16"/>
      <c r="J30" s="12"/>
      <c r="K30" s="12"/>
      <c r="L30" s="12"/>
      <c r="M30" s="12"/>
    </row>
    <row r="31" spans="1:13" s="18" customFormat="1" ht="15.75" customHeight="1" x14ac:dyDescent="0.2">
      <c r="A31" s="19" t="s">
        <v>12</v>
      </c>
      <c r="B31" s="97"/>
      <c r="C31" s="112">
        <v>1000</v>
      </c>
      <c r="D31" s="112" t="str">
        <f>IF(OR(B31&lt;C31,B31=C31),"cumpre","ULTRAPASSA")</f>
        <v>cumpre</v>
      </c>
      <c r="E31" s="154" t="s">
        <v>85</v>
      </c>
      <c r="F31" s="154"/>
      <c r="G31" s="154"/>
      <c r="H31" s="12"/>
      <c r="I31" s="12"/>
      <c r="J31" s="12"/>
      <c r="K31" s="12"/>
      <c r="L31" s="12"/>
      <c r="M31" s="12"/>
    </row>
    <row r="32" spans="1:13" ht="11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3.8" x14ac:dyDescent="0.25">
      <c r="A33" s="20" t="s">
        <v>2</v>
      </c>
      <c r="B33" s="5" t="str">
        <f>IF(AND(OR($B$19&lt;C19,$B$19=C19),OR($B$20&lt;C20,$B$20=C20),OR($B$21&lt;C21,$B$21=C21),OR($B$22&lt;C22,$B$22=C22),OR($B$23&lt;C23,$B$23=C23),OR($B$24&lt;C24,$B$24=C24),OR($B$25&lt;C25,$B$25=C25),OR(G19&lt;H19,G19=H19),OR(G20&lt;H20,G20=H20),OR(G21&lt;H21,G21=H21),OR(G22&lt;H22,G22=H22),OR(G24&lt;H24,G24=H24),OR(B30&lt;C30,B30=C30),OR(B31&lt;C31,B31=C31)),"QUANTO À SUA QUALIDADE, A LAMA PODE SER APLICADA","QUANTO À SUA QUALIDADE, A LAMA NÃO PODE SER APLICADA")</f>
        <v>QUANTO À SUA QUALIDADE, A LAMA PODE SER APLICADA</v>
      </c>
      <c r="C33" s="5"/>
      <c r="D33" s="5"/>
      <c r="E33" s="5"/>
      <c r="F33" s="5"/>
      <c r="G33" s="5"/>
      <c r="H33" s="5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3.5" customHeight="1" x14ac:dyDescent="0.25">
      <c r="A35" s="7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0.5" customHeight="1" x14ac:dyDescent="0.25">
      <c r="A36" s="21" t="s">
        <v>29</v>
      </c>
      <c r="B36" s="1"/>
      <c r="C36" s="1"/>
      <c r="D36" s="22"/>
      <c r="E36" s="22"/>
      <c r="F36" s="22"/>
      <c r="G36" s="22"/>
      <c r="H36" s="22"/>
      <c r="I36" s="22"/>
      <c r="J36" s="1"/>
      <c r="K36" s="1"/>
      <c r="L36" s="1"/>
      <c r="M36" s="1"/>
    </row>
    <row r="37" spans="1:13" ht="9" customHeight="1" x14ac:dyDescent="0.25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 customHeight="1" x14ac:dyDescent="0.25">
      <c r="A38" s="119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5.25" customHeight="1" x14ac:dyDescent="0.25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5"/>
      <c r="B40" s="26"/>
      <c r="C40" s="27"/>
      <c r="D40" s="1"/>
      <c r="E40" s="1"/>
      <c r="F40" s="1"/>
      <c r="G40" s="28"/>
      <c r="H40" s="1"/>
      <c r="I40" s="1"/>
      <c r="J40" s="1"/>
      <c r="K40" s="1"/>
      <c r="L40" s="1"/>
      <c r="M40" s="1"/>
    </row>
    <row r="41" spans="1:13" ht="5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6" x14ac:dyDescent="0.35">
      <c r="A42" s="28" t="s">
        <v>86</v>
      </c>
      <c r="B42" s="1"/>
      <c r="C42" s="1"/>
      <c r="D42" s="1"/>
      <c r="E42" s="1"/>
      <c r="F42" s="1"/>
      <c r="G42" s="43" t="s">
        <v>88</v>
      </c>
      <c r="H42" s="108"/>
      <c r="I42" s="94"/>
      <c r="K42" s="1"/>
      <c r="L42" s="1"/>
      <c r="M42" s="1"/>
    </row>
    <row r="43" spans="1:13" x14ac:dyDescent="0.25">
      <c r="A43" s="12" t="s">
        <v>23</v>
      </c>
      <c r="B43" s="1"/>
      <c r="C43" s="1"/>
      <c r="D43" s="1"/>
      <c r="E43" s="1"/>
      <c r="F43" s="1"/>
      <c r="K43" s="1"/>
      <c r="L43" s="1"/>
      <c r="M43" s="1"/>
    </row>
    <row r="44" spans="1:13" ht="26.4" x14ac:dyDescent="0.25">
      <c r="A44" s="48" t="s">
        <v>77</v>
      </c>
      <c r="B44" s="1"/>
      <c r="C44" s="1"/>
      <c r="D44" s="1"/>
      <c r="E44" s="1"/>
      <c r="F44" s="1"/>
      <c r="G44" s="45" t="s">
        <v>15</v>
      </c>
      <c r="H44" s="29" t="s">
        <v>16</v>
      </c>
      <c r="I44" s="148" t="s">
        <v>17</v>
      </c>
      <c r="J44" s="147"/>
      <c r="K44" s="1"/>
      <c r="L44" s="1"/>
      <c r="M44" s="1"/>
    </row>
    <row r="45" spans="1:13" ht="13.8" x14ac:dyDescent="0.3">
      <c r="A45" s="44" t="s">
        <v>87</v>
      </c>
      <c r="B45" s="1"/>
      <c r="C45" s="1"/>
      <c r="D45" s="1"/>
      <c r="E45" s="1"/>
      <c r="F45" s="1"/>
      <c r="G45" s="32" t="s">
        <v>13</v>
      </c>
      <c r="H45" s="125"/>
      <c r="I45" s="149" t="s">
        <v>45</v>
      </c>
      <c r="J45" s="147"/>
      <c r="K45" s="1"/>
      <c r="L45" s="1"/>
      <c r="M45" s="1"/>
    </row>
    <row r="46" spans="1:13" x14ac:dyDescent="0.25">
      <c r="A46" s="48" t="s">
        <v>46</v>
      </c>
      <c r="B46" s="1"/>
      <c r="C46" s="1"/>
      <c r="D46" s="1"/>
      <c r="E46" s="1"/>
      <c r="F46" s="1"/>
      <c r="G46" s="32" t="s">
        <v>89</v>
      </c>
      <c r="H46" s="125"/>
      <c r="I46" s="144" t="s">
        <v>18</v>
      </c>
      <c r="J46" s="145"/>
      <c r="K46" s="1"/>
      <c r="L46" s="1"/>
      <c r="M46" s="1"/>
    </row>
    <row r="47" spans="1:13" x14ac:dyDescent="0.25">
      <c r="A47" s="48" t="s">
        <v>47</v>
      </c>
      <c r="B47" s="1"/>
      <c r="C47" s="1"/>
      <c r="D47" s="1"/>
      <c r="E47" s="1"/>
      <c r="F47" s="1"/>
      <c r="G47" s="32" t="s">
        <v>14</v>
      </c>
      <c r="H47" s="120" t="str">
        <f>IF(AND(H42&lt;251,H45&gt;0,H46&gt;0),($H$42/(H45*0.3*H46)),"")</f>
        <v/>
      </c>
      <c r="I47" s="144" t="s">
        <v>19</v>
      </c>
      <c r="J47" s="145"/>
      <c r="K47" s="1"/>
      <c r="L47" s="1"/>
      <c r="M47" s="1"/>
    </row>
    <row r="48" spans="1:13" x14ac:dyDescent="0.25">
      <c r="A48" s="48"/>
      <c r="B48" s="1"/>
      <c r="C48" s="1"/>
      <c r="D48" s="1"/>
      <c r="E48" s="1"/>
      <c r="F48" s="1"/>
      <c r="G48" s="116"/>
      <c r="H48" s="118"/>
      <c r="I48" s="117"/>
      <c r="J48" s="117"/>
      <c r="K48" s="1"/>
      <c r="L48" s="1"/>
      <c r="M48" s="1"/>
    </row>
    <row r="49" spans="1:13" ht="15.75" customHeight="1" x14ac:dyDescent="0.25">
      <c r="A49" s="119" t="s">
        <v>108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5.25" customHeight="1" x14ac:dyDescent="0.25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5"/>
      <c r="B51" s="26"/>
      <c r="C51" s="27"/>
      <c r="D51" s="1"/>
      <c r="E51" s="1"/>
      <c r="F51" s="1"/>
      <c r="G51" s="28"/>
      <c r="H51" s="1"/>
      <c r="I51" s="1"/>
      <c r="J51" s="1"/>
      <c r="K51" s="1"/>
      <c r="L51" s="1"/>
      <c r="M51" s="1"/>
    </row>
    <row r="52" spans="1:13" ht="5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 x14ac:dyDescent="0.35">
      <c r="A53" s="28" t="s">
        <v>107</v>
      </c>
      <c r="B53" s="1"/>
      <c r="C53" s="1"/>
      <c r="D53" s="1"/>
      <c r="E53" s="1"/>
      <c r="F53" s="1"/>
      <c r="G53" s="43" t="s">
        <v>73</v>
      </c>
      <c r="H53" s="108"/>
      <c r="I53" s="94"/>
      <c r="K53" s="1"/>
      <c r="L53" s="1"/>
      <c r="M53" s="1"/>
    </row>
    <row r="54" spans="1:13" x14ac:dyDescent="0.25">
      <c r="A54" s="12" t="s">
        <v>23</v>
      </c>
      <c r="B54" s="1"/>
      <c r="C54" s="1"/>
      <c r="D54" s="1"/>
      <c r="E54" s="1"/>
      <c r="F54" s="1"/>
      <c r="K54" s="1"/>
      <c r="L54" s="1"/>
      <c r="M54" s="1"/>
    </row>
    <row r="55" spans="1:13" ht="26.4" x14ac:dyDescent="0.3">
      <c r="A55" s="48" t="s">
        <v>90</v>
      </c>
      <c r="B55" s="1"/>
      <c r="C55" s="1"/>
      <c r="D55" s="1"/>
      <c r="E55" s="1"/>
      <c r="F55" s="1"/>
      <c r="G55" s="45" t="s">
        <v>15</v>
      </c>
      <c r="H55" s="29" t="s">
        <v>16</v>
      </c>
      <c r="I55" s="148" t="s">
        <v>17</v>
      </c>
      <c r="J55" s="147"/>
      <c r="K55" s="1"/>
      <c r="L55" s="1"/>
      <c r="M55" s="1"/>
    </row>
    <row r="56" spans="1:13" ht="13.8" x14ac:dyDescent="0.3">
      <c r="A56" s="44" t="s">
        <v>106</v>
      </c>
      <c r="B56" s="1"/>
      <c r="C56" s="1"/>
      <c r="D56" s="1"/>
      <c r="E56" s="1"/>
      <c r="F56" s="1"/>
      <c r="G56" s="32" t="s">
        <v>74</v>
      </c>
      <c r="H56" s="126"/>
      <c r="I56" s="149" t="s">
        <v>78</v>
      </c>
      <c r="J56" s="147"/>
      <c r="K56" s="1"/>
      <c r="L56" s="1"/>
      <c r="M56" s="1"/>
    </row>
    <row r="57" spans="1:13" x14ac:dyDescent="0.25">
      <c r="A57" s="48" t="s">
        <v>92</v>
      </c>
      <c r="B57" s="1"/>
      <c r="C57" s="1"/>
      <c r="D57" s="1"/>
      <c r="E57" s="1"/>
      <c r="F57" s="1"/>
      <c r="G57" s="32" t="s">
        <v>101</v>
      </c>
      <c r="H57" s="136"/>
      <c r="I57" s="144" t="s">
        <v>18</v>
      </c>
      <c r="J57" s="145"/>
      <c r="K57" s="1"/>
      <c r="L57" s="1"/>
      <c r="M57" s="1"/>
    </row>
    <row r="58" spans="1:13" ht="13.2" customHeight="1" x14ac:dyDescent="0.35">
      <c r="A58" s="48" t="s">
        <v>91</v>
      </c>
      <c r="B58" s="1"/>
      <c r="C58" s="1"/>
      <c r="D58" s="1"/>
      <c r="E58" s="1"/>
      <c r="F58" s="1"/>
      <c r="G58" s="32" t="s">
        <v>76</v>
      </c>
      <c r="H58" s="121" t="str">
        <f>IF(AND(H56&gt;0,H57&gt;0),(10*$H$47*$H$46*(($H$56/10000)*$H$57)),"")</f>
        <v/>
      </c>
      <c r="I58" s="150" t="s">
        <v>75</v>
      </c>
      <c r="J58" s="145"/>
      <c r="K58" s="1"/>
      <c r="L58" s="1"/>
      <c r="M58" s="1"/>
    </row>
    <row r="59" spans="1:13" x14ac:dyDescent="0.25">
      <c r="A59" s="48"/>
      <c r="B59" s="1"/>
      <c r="C59" s="1"/>
      <c r="D59" s="1"/>
      <c r="E59" s="1"/>
      <c r="F59" s="1"/>
      <c r="G59" s="116"/>
      <c r="H59" s="118"/>
      <c r="I59" s="117"/>
      <c r="J59" s="117"/>
      <c r="K59" s="1"/>
      <c r="L59" s="1"/>
      <c r="M59" s="1"/>
    </row>
    <row r="60" spans="1:13" x14ac:dyDescent="0.25">
      <c r="A60" s="24" t="s">
        <v>27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4.5" customHeight="1" x14ac:dyDescent="0.25">
      <c r="A61" s="2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" customHeight="1" x14ac:dyDescent="0.25">
      <c r="A62" s="31" t="s">
        <v>28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6.75" customHeight="1" x14ac:dyDescent="0.25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 x14ac:dyDescent="0.25">
      <c r="A64" s="3" t="s">
        <v>34</v>
      </c>
      <c r="B64" s="1"/>
      <c r="C64" s="1"/>
      <c r="D64" s="1"/>
      <c r="E64" s="1"/>
      <c r="F64" s="45" t="s">
        <v>94</v>
      </c>
      <c r="G64" s="113" t="s">
        <v>22</v>
      </c>
      <c r="H64" s="47" t="s">
        <v>37</v>
      </c>
      <c r="I64" s="146" t="s">
        <v>99</v>
      </c>
      <c r="J64" s="147"/>
      <c r="K64" s="45" t="s">
        <v>48</v>
      </c>
      <c r="L64" s="1"/>
      <c r="M64" s="1"/>
    </row>
    <row r="65" spans="1:13" x14ac:dyDescent="0.25">
      <c r="A65" s="1"/>
      <c r="B65" s="33"/>
      <c r="C65" s="33"/>
      <c r="D65" s="1"/>
      <c r="E65" s="1"/>
      <c r="F65" s="39" t="s">
        <v>38</v>
      </c>
      <c r="G65" s="30">
        <f t="shared" ref="G65:G71" si="1">B19</f>
        <v>0</v>
      </c>
      <c r="H65" s="34">
        <v>0.15</v>
      </c>
      <c r="I65" s="142" t="str">
        <f>IF(AND($H$46&gt;0,G65&gt;0),(H65*1000/G65),"")</f>
        <v/>
      </c>
      <c r="J65" s="143"/>
      <c r="K65" s="121" t="str">
        <f>IF(AND($H$46&gt;0,I65&gt;0),(I65/$H$46),"")</f>
        <v/>
      </c>
      <c r="L65" s="1"/>
      <c r="M65" s="1"/>
    </row>
    <row r="66" spans="1:13" x14ac:dyDescent="0.25">
      <c r="A66" s="35" t="s">
        <v>21</v>
      </c>
      <c r="B66" s="33"/>
      <c r="C66" s="33"/>
      <c r="D66" s="1"/>
      <c r="E66" s="1"/>
      <c r="F66" s="39" t="s">
        <v>39</v>
      </c>
      <c r="G66" s="30">
        <f t="shared" si="1"/>
        <v>0</v>
      </c>
      <c r="H66" s="34">
        <v>12</v>
      </c>
      <c r="I66" s="142" t="str">
        <f t="shared" ref="I66:I71" si="2">IF(AND($H$46&gt;0,G66&gt;0),(H66*1000/G66),"")</f>
        <v/>
      </c>
      <c r="J66" s="143"/>
      <c r="K66" s="121" t="str">
        <f t="shared" ref="K66:K71" si="3">IF(AND($H$46&gt;0,I66&gt;0),(I66/$H$46),"")</f>
        <v/>
      </c>
      <c r="L66" s="1"/>
      <c r="M66" s="1"/>
    </row>
    <row r="67" spans="1:13" x14ac:dyDescent="0.25">
      <c r="A67" s="48" t="s">
        <v>93</v>
      </c>
      <c r="B67" s="31"/>
      <c r="C67" s="31"/>
      <c r="D67" s="1"/>
      <c r="E67" s="1"/>
      <c r="F67" s="39" t="s">
        <v>40</v>
      </c>
      <c r="G67" s="30">
        <f t="shared" si="1"/>
        <v>0</v>
      </c>
      <c r="H67" s="34">
        <v>3</v>
      </c>
      <c r="I67" s="142" t="str">
        <f t="shared" si="2"/>
        <v/>
      </c>
      <c r="J67" s="143"/>
      <c r="K67" s="121" t="str">
        <f t="shared" si="3"/>
        <v/>
      </c>
      <c r="L67" s="1"/>
      <c r="M67" s="1"/>
    </row>
    <row r="68" spans="1:13" x14ac:dyDescent="0.25">
      <c r="A68" s="44" t="s">
        <v>35</v>
      </c>
      <c r="B68" s="31"/>
      <c r="C68" s="31"/>
      <c r="D68" s="1"/>
      <c r="E68" s="1"/>
      <c r="F68" s="39" t="s">
        <v>41</v>
      </c>
      <c r="G68" s="30">
        <f t="shared" si="1"/>
        <v>0</v>
      </c>
      <c r="H68" s="34">
        <v>15</v>
      </c>
      <c r="I68" s="142" t="str">
        <f>IF(AND($H$46&gt;0,G68&gt;0),(H68*1000/G68),"")</f>
        <v/>
      </c>
      <c r="J68" s="143"/>
      <c r="K68" s="121" t="str">
        <f t="shared" si="3"/>
        <v/>
      </c>
      <c r="L68" s="1"/>
      <c r="M68" s="1"/>
    </row>
    <row r="69" spans="1:13" x14ac:dyDescent="0.25">
      <c r="A69" s="46" t="s">
        <v>36</v>
      </c>
      <c r="B69" s="12"/>
      <c r="C69" s="12"/>
      <c r="D69" s="1"/>
      <c r="E69" s="1"/>
      <c r="F69" s="39" t="s">
        <v>42</v>
      </c>
      <c r="G69" s="30">
        <f t="shared" si="1"/>
        <v>0</v>
      </c>
      <c r="H69" s="34">
        <v>30</v>
      </c>
      <c r="I69" s="142" t="str">
        <f t="shared" si="2"/>
        <v/>
      </c>
      <c r="J69" s="143"/>
      <c r="K69" s="121" t="str">
        <f t="shared" si="3"/>
        <v/>
      </c>
      <c r="L69" s="1"/>
      <c r="M69" s="1"/>
    </row>
    <row r="70" spans="1:13" x14ac:dyDescent="0.25">
      <c r="B70" s="1"/>
      <c r="C70" s="1"/>
      <c r="D70" s="1"/>
      <c r="E70" s="1"/>
      <c r="F70" s="39" t="s">
        <v>43</v>
      </c>
      <c r="G70" s="30">
        <f t="shared" si="1"/>
        <v>0</v>
      </c>
      <c r="H70" s="34">
        <v>0.1</v>
      </c>
      <c r="I70" s="142" t="str">
        <f t="shared" si="2"/>
        <v/>
      </c>
      <c r="J70" s="143"/>
      <c r="K70" s="121" t="str">
        <f t="shared" si="3"/>
        <v/>
      </c>
      <c r="L70" s="1"/>
      <c r="M70" s="1"/>
    </row>
    <row r="71" spans="1:13" x14ac:dyDescent="0.25">
      <c r="A71" s="1"/>
      <c r="B71" s="1"/>
      <c r="C71" s="1"/>
      <c r="D71" s="1"/>
      <c r="E71" s="1"/>
      <c r="F71" s="39" t="s">
        <v>44</v>
      </c>
      <c r="G71" s="30">
        <f t="shared" si="1"/>
        <v>0</v>
      </c>
      <c r="H71" s="34">
        <v>4.5</v>
      </c>
      <c r="I71" s="142" t="str">
        <f t="shared" si="2"/>
        <v/>
      </c>
      <c r="J71" s="143"/>
      <c r="K71" s="121" t="str">
        <f t="shared" si="3"/>
        <v/>
      </c>
      <c r="L71" s="1"/>
      <c r="M71" s="1"/>
    </row>
    <row r="72" spans="1:13" ht="9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3.8" x14ac:dyDescent="0.25">
      <c r="A73" s="7" t="s">
        <v>2</v>
      </c>
      <c r="B73" s="36" t="s">
        <v>31</v>
      </c>
      <c r="C73" s="37"/>
      <c r="D73" s="37"/>
      <c r="E73" s="37"/>
      <c r="F73" s="135"/>
      <c r="G73" s="38" t="s">
        <v>105</v>
      </c>
      <c r="H73" s="127" t="str">
        <f>IF(H58&gt;H53,"FORA",(IF(F73=0," ",IF(F73&gt;(MIN((H47),(K65),(K66),(K67),(K68),(K69),(K70),(K71))+0.5),"FORA","DENTRO"))))</f>
        <v xml:space="preserve"> </v>
      </c>
      <c r="I73" s="140" t="s">
        <v>30</v>
      </c>
      <c r="J73" s="141"/>
      <c r="K73" s="141"/>
      <c r="L73" s="1"/>
      <c r="M73" s="1"/>
    </row>
    <row r="74" spans="1:13" ht="5.25" customHeight="1" x14ac:dyDescent="0.3">
      <c r="A74" s="105"/>
      <c r="B74" s="36"/>
      <c r="C74" s="37"/>
      <c r="D74" s="37"/>
      <c r="E74" s="37"/>
      <c r="F74" s="106"/>
      <c r="G74" s="38"/>
      <c r="H74" s="107"/>
      <c r="I74" s="114"/>
      <c r="J74" s="115"/>
      <c r="K74" s="115"/>
      <c r="L74" s="1"/>
      <c r="M74" s="1"/>
    </row>
    <row r="75" spans="1:13" ht="20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sheetProtection password="C1D8" sheet="1" objects="1" scenarios="1" selectLockedCells="1"/>
  <mergeCells count="32">
    <mergeCell ref="I71:J71"/>
    <mergeCell ref="I73:K73"/>
    <mergeCell ref="I65:J65"/>
    <mergeCell ref="I66:J66"/>
    <mergeCell ref="I67:J67"/>
    <mergeCell ref="I68:J68"/>
    <mergeCell ref="I69:J69"/>
    <mergeCell ref="I70:J70"/>
    <mergeCell ref="I64:J64"/>
    <mergeCell ref="E29:G29"/>
    <mergeCell ref="E30:G30"/>
    <mergeCell ref="E31:G31"/>
    <mergeCell ref="I44:J44"/>
    <mergeCell ref="I45:J45"/>
    <mergeCell ref="I46:J46"/>
    <mergeCell ref="I47:J47"/>
    <mergeCell ref="I55:J55"/>
    <mergeCell ref="I56:J56"/>
    <mergeCell ref="I57:J57"/>
    <mergeCell ref="I58:J58"/>
    <mergeCell ref="A26:D26"/>
    <mergeCell ref="A5:K5"/>
    <mergeCell ref="A6:K6"/>
    <mergeCell ref="B8:D8"/>
    <mergeCell ref="G8:K8"/>
    <mergeCell ref="I18:J18"/>
    <mergeCell ref="I19:J19"/>
    <mergeCell ref="I20:J20"/>
    <mergeCell ref="I21:J21"/>
    <mergeCell ref="I22:J22"/>
    <mergeCell ref="I24:J24"/>
    <mergeCell ref="F25:I25"/>
  </mergeCells>
  <conditionalFormatting sqref="H53">
    <cfRule type="cellIs" dxfId="85" priority="7" operator="greaterThan">
      <formula>250</formula>
    </cfRule>
  </conditionalFormatting>
  <conditionalFormatting sqref="H73">
    <cfRule type="cellIs" dxfId="84" priority="5" operator="equal">
      <formula>"FORA"</formula>
    </cfRule>
  </conditionalFormatting>
  <conditionalFormatting sqref="D19:D25 I19:J22 I24:J24 D30:D31">
    <cfRule type="cellIs" dxfId="83" priority="3" operator="equal">
      <formula>"ULTRAPASSA"</formula>
    </cfRule>
    <cfRule type="cellIs" dxfId="82" priority="4" operator="equal">
      <formula>"cumpre"</formula>
    </cfRule>
  </conditionalFormatting>
  <conditionalFormatting sqref="B33">
    <cfRule type="cellIs" dxfId="81" priority="1" operator="equal">
      <formula>"QUANTO À SUA QUALIDADE, A LAMA PODE SER APLICADA"</formula>
    </cfRule>
    <cfRule type="cellIs" dxfId="80" priority="2" operator="equal">
      <formula>"QUANTO À SUA QUALIDADE, A LAMA NÃO PODE SER APLICADA"</formula>
    </cfRule>
  </conditionalFormatting>
  <printOptions horizontalCentered="1"/>
  <pageMargins left="0.75" right="0.75" top="0.27559055118110237" bottom="0.59055118110236227" header="0" footer="0"/>
  <pageSetup paperSize="9" scale="83" orientation="portrait" r:id="rId1"/>
  <headerFooter alignWithMargins="0">
    <oddHeader xml:space="preserve">&amp;C&amp;"Arial,Negrito"&amp;12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1"/>
  <sheetViews>
    <sheetView showGridLines="0" showZeros="0" zoomScaleNormal="100" workbookViewId="0">
      <selection activeCell="I15" sqref="I15"/>
    </sheetView>
  </sheetViews>
  <sheetFormatPr defaultColWidth="9.109375" defaultRowHeight="13.2" x14ac:dyDescent="0.25"/>
  <cols>
    <col min="1" max="1" width="5.44140625" style="2" customWidth="1"/>
    <col min="2" max="2" width="9.88671875" style="2" customWidth="1"/>
    <col min="3" max="3" width="7.88671875" style="2" customWidth="1"/>
    <col min="4" max="4" width="7.33203125" style="2" customWidth="1"/>
    <col min="5" max="5" width="12.6640625" style="2" customWidth="1"/>
    <col min="6" max="6" width="8.44140625" style="2" customWidth="1"/>
    <col min="7" max="7" width="12.5546875" style="2" customWidth="1"/>
    <col min="8" max="8" width="8.6640625" style="2" customWidth="1"/>
    <col min="9" max="9" width="15.6640625" style="2" customWidth="1"/>
    <col min="10" max="10" width="3.44140625" style="2" customWidth="1"/>
    <col min="11" max="16384" width="9.1093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35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.6" x14ac:dyDescent="0.3">
      <c r="A5" s="161" t="s">
        <v>79</v>
      </c>
      <c r="B5" s="161"/>
      <c r="C5" s="161"/>
      <c r="D5" s="161"/>
      <c r="E5" s="161"/>
      <c r="F5" s="161"/>
      <c r="G5" s="161"/>
      <c r="H5" s="161"/>
      <c r="I5" s="161"/>
      <c r="J5" s="161"/>
      <c r="K5" s="128"/>
    </row>
    <row r="6" spans="1:11" ht="15.6" x14ac:dyDescent="0.3">
      <c r="A6" s="161" t="s">
        <v>100</v>
      </c>
      <c r="B6" s="161"/>
      <c r="C6" s="161"/>
      <c r="D6" s="161"/>
      <c r="E6" s="161"/>
      <c r="F6" s="161"/>
      <c r="G6" s="161"/>
      <c r="H6" s="161"/>
      <c r="I6" s="161"/>
      <c r="J6" s="161"/>
      <c r="K6" s="128"/>
    </row>
    <row r="7" spans="1:11" x14ac:dyDescent="0.25">
      <c r="A7" s="53"/>
      <c r="B7" s="53"/>
      <c r="C7" s="53"/>
      <c r="D7" s="53"/>
      <c r="E7" s="53"/>
      <c r="F7" s="53"/>
      <c r="G7" s="53"/>
      <c r="H7" s="53"/>
      <c r="I7" s="53"/>
      <c r="J7" s="95"/>
    </row>
    <row r="8" spans="1:11" ht="12.75" customHeight="1" x14ac:dyDescent="0.25">
      <c r="A8" s="7" t="s">
        <v>80</v>
      </c>
      <c r="B8" s="1"/>
      <c r="C8" s="178" t="str">
        <f>IF('Lamas_em ZV'!B8&gt;0,'Lamas_em ZV'!B8,IF('Lamas_fora ZV'!B8&gt;0,'Lamas_fora ZV'!B8,""))</f>
        <v/>
      </c>
      <c r="D8" s="179"/>
      <c r="E8" s="180"/>
      <c r="F8" s="1"/>
      <c r="J8" s="1"/>
    </row>
    <row r="9" spans="1:11" ht="12.75" customHeight="1" x14ac:dyDescent="0.25">
      <c r="A9" s="7"/>
      <c r="B9" s="1"/>
      <c r="C9" s="54"/>
      <c r="D9" s="54"/>
      <c r="E9" s="1"/>
      <c r="F9" s="1"/>
      <c r="J9" s="1"/>
    </row>
    <row r="10" spans="1:11" ht="12.75" customHeight="1" x14ac:dyDescent="0.25">
      <c r="A10" s="7" t="s">
        <v>49</v>
      </c>
      <c r="B10" s="1"/>
      <c r="C10" s="1"/>
      <c r="D10" s="1"/>
      <c r="E10" s="1"/>
      <c r="F10" s="1"/>
      <c r="G10" s="1"/>
      <c r="H10" s="1"/>
      <c r="I10" s="1"/>
      <c r="J10" s="1"/>
    </row>
    <row r="11" spans="1:11" s="56" customFormat="1" ht="12.75" customHeight="1" x14ac:dyDescent="0.25">
      <c r="A11" s="23" t="s">
        <v>50</v>
      </c>
      <c r="B11" s="55"/>
      <c r="C11" s="55"/>
      <c r="D11" s="55"/>
      <c r="E11" s="55"/>
      <c r="F11" s="55"/>
      <c r="G11" s="55"/>
      <c r="H11" s="55"/>
      <c r="I11" s="55"/>
      <c r="J11" s="55"/>
    </row>
    <row r="12" spans="1:11" ht="12.75" customHeight="1" x14ac:dyDescent="0.25">
      <c r="J12" s="1"/>
      <c r="K12" s="1"/>
    </row>
    <row r="13" spans="1:11" s="56" customFormat="1" ht="12.75" customHeight="1" x14ac:dyDescent="0.25">
      <c r="A13" s="170" t="s">
        <v>51</v>
      </c>
      <c r="B13" s="171"/>
      <c r="C13" s="171"/>
      <c r="D13" s="171"/>
      <c r="E13" s="171"/>
      <c r="F13" s="171"/>
      <c r="G13" s="171"/>
      <c r="H13" s="171"/>
      <c r="I13" s="172"/>
      <c r="J13" s="98"/>
    </row>
    <row r="14" spans="1:11" s="56" customFormat="1" ht="9.75" customHeight="1" x14ac:dyDescent="0.25">
      <c r="B14" s="55"/>
      <c r="C14" s="55"/>
      <c r="D14" s="55"/>
      <c r="E14" s="55"/>
      <c r="F14" s="55"/>
      <c r="G14" s="55"/>
      <c r="H14" s="55"/>
      <c r="I14" s="55"/>
      <c r="J14" s="55"/>
    </row>
    <row r="15" spans="1:11" ht="14.25" customHeight="1" x14ac:dyDescent="0.25">
      <c r="A15" s="57" t="s">
        <v>52</v>
      </c>
      <c r="B15" s="1"/>
      <c r="C15" s="54"/>
      <c r="D15" s="54"/>
      <c r="E15" s="1"/>
      <c r="F15" s="1"/>
      <c r="H15" s="58" t="s">
        <v>53</v>
      </c>
      <c r="I15" s="59"/>
      <c r="J15" s="1"/>
    </row>
    <row r="16" spans="1:11" ht="6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" customHeight="1" x14ac:dyDescent="0.25">
      <c r="A17" s="1"/>
      <c r="B17" s="60" t="s">
        <v>54</v>
      </c>
      <c r="C17" s="61"/>
      <c r="D17" s="1"/>
      <c r="E17" s="41" t="s">
        <v>103</v>
      </c>
      <c r="F17" s="62"/>
      <c r="I17" s="1"/>
      <c r="J17" s="1"/>
    </row>
    <row r="18" spans="1:10" ht="8.25" customHeight="1" x14ac:dyDescent="0.25">
      <c r="B18" s="1"/>
      <c r="C18" s="1"/>
      <c r="D18" s="1"/>
      <c r="E18" s="1"/>
      <c r="F18" s="1"/>
      <c r="I18" s="1"/>
      <c r="J18" s="1"/>
    </row>
    <row r="19" spans="1:10" ht="11.25" customHeight="1" x14ac:dyDescent="0.25">
      <c r="A19" s="1"/>
      <c r="B19" s="12" t="s">
        <v>55</v>
      </c>
      <c r="C19" s="1"/>
      <c r="D19" s="1"/>
      <c r="E19" s="1"/>
      <c r="F19" s="1"/>
      <c r="G19" s="1"/>
      <c r="H19" s="1"/>
      <c r="I19" s="14" t="s">
        <v>10</v>
      </c>
      <c r="J19" s="1"/>
    </row>
    <row r="20" spans="1:10" ht="4.5" customHeight="1" x14ac:dyDescent="0.25">
      <c r="A20" s="21"/>
      <c r="B20" s="1"/>
      <c r="C20" s="1"/>
      <c r="D20" s="1"/>
      <c r="E20" s="1"/>
      <c r="F20" s="1"/>
      <c r="G20" s="1"/>
      <c r="H20" s="1"/>
      <c r="I20" s="1"/>
      <c r="J20" s="1"/>
    </row>
    <row r="21" spans="1:10" ht="13.5" customHeight="1" x14ac:dyDescent="0.25">
      <c r="A21" s="1"/>
      <c r="B21" s="173" t="s">
        <v>94</v>
      </c>
      <c r="C21" s="173" t="s">
        <v>104</v>
      </c>
      <c r="D21" s="175" t="s">
        <v>56</v>
      </c>
      <c r="E21" s="176"/>
      <c r="F21" s="175" t="s">
        <v>57</v>
      </c>
      <c r="G21" s="176"/>
      <c r="H21" s="175" t="s">
        <v>70</v>
      </c>
      <c r="I21" s="176"/>
      <c r="J21" s="1"/>
    </row>
    <row r="22" spans="1:10" ht="23.25" customHeight="1" x14ac:dyDescent="0.25">
      <c r="A22" s="1"/>
      <c r="B22" s="174"/>
      <c r="C22" s="174"/>
      <c r="D22" s="132" t="s">
        <v>95</v>
      </c>
      <c r="E22" s="133" t="s">
        <v>98</v>
      </c>
      <c r="F22" s="132" t="s">
        <v>95</v>
      </c>
      <c r="G22" s="133" t="s">
        <v>98</v>
      </c>
      <c r="H22" s="132" t="s">
        <v>95</v>
      </c>
      <c r="I22" s="133" t="s">
        <v>96</v>
      </c>
      <c r="J22" s="1"/>
    </row>
    <row r="23" spans="1:10" ht="11.25" customHeight="1" x14ac:dyDescent="0.25">
      <c r="A23" s="1"/>
      <c r="B23" s="63" t="s">
        <v>38</v>
      </c>
      <c r="C23" s="64"/>
      <c r="D23" s="52">
        <v>1</v>
      </c>
      <c r="E23" s="52" t="str">
        <f>IF(OR(C23&lt;D23,C23=D23),"cumpre","ULTRAPASSA")</f>
        <v>cumpre</v>
      </c>
      <c r="F23" s="52">
        <v>3</v>
      </c>
      <c r="G23" s="52" t="str">
        <f>IF(OR(C23&lt;F23,C23=F23),"cumpre","ULTRAPASSA")</f>
        <v>cumpre</v>
      </c>
      <c r="H23" s="52">
        <v>4</v>
      </c>
      <c r="I23" s="52" t="str">
        <f>IF(OR(C23&lt;H23,C23=H23),"cumpre","ULTRAPASSA")</f>
        <v>cumpre</v>
      </c>
      <c r="J23" s="1"/>
    </row>
    <row r="24" spans="1:10" ht="11.25" customHeight="1" x14ac:dyDescent="0.25">
      <c r="A24" s="1"/>
      <c r="B24" s="63" t="s">
        <v>39</v>
      </c>
      <c r="C24" s="64"/>
      <c r="D24" s="52">
        <v>50</v>
      </c>
      <c r="E24" s="52" t="str">
        <f t="shared" ref="E24:E29" si="0">IF(OR(C24&lt;D24,C24=D24),"cumpre","ULTRAPASSA")</f>
        <v>cumpre</v>
      </c>
      <c r="F24" s="52">
        <v>100</v>
      </c>
      <c r="G24" s="52" t="str">
        <f t="shared" ref="G24:G29" si="1">IF(OR(C24&lt;F24,C24=F24),"cumpre","ULTRAPASSA")</f>
        <v>cumpre</v>
      </c>
      <c r="H24" s="52">
        <v>200</v>
      </c>
      <c r="I24" s="52" t="str">
        <f t="shared" ref="I24:I29" si="2">IF(OR(C24&lt;H24,C24=H24),"cumpre","ULTRAPASSA")</f>
        <v>cumpre</v>
      </c>
      <c r="J24" s="1"/>
    </row>
    <row r="25" spans="1:10" ht="10.5" customHeight="1" x14ac:dyDescent="0.25">
      <c r="A25" s="1"/>
      <c r="B25" s="63" t="s">
        <v>40</v>
      </c>
      <c r="C25" s="64"/>
      <c r="D25" s="52">
        <v>30</v>
      </c>
      <c r="E25" s="52" t="str">
        <f t="shared" si="0"/>
        <v>cumpre</v>
      </c>
      <c r="F25" s="52">
        <v>75</v>
      </c>
      <c r="G25" s="52" t="str">
        <f t="shared" si="1"/>
        <v>cumpre</v>
      </c>
      <c r="H25" s="52">
        <v>110</v>
      </c>
      <c r="I25" s="52" t="str">
        <f t="shared" si="2"/>
        <v>cumpre</v>
      </c>
      <c r="J25" s="1"/>
    </row>
    <row r="26" spans="1:10" ht="11.25" customHeight="1" x14ac:dyDescent="0.25">
      <c r="A26" s="1"/>
      <c r="B26" s="63" t="s">
        <v>41</v>
      </c>
      <c r="C26" s="64"/>
      <c r="D26" s="52">
        <v>50</v>
      </c>
      <c r="E26" s="52" t="str">
        <f>IF(OR(C26&lt;D26,C26=D26),"cumpre","ULTRAPASSA")</f>
        <v>cumpre</v>
      </c>
      <c r="F26" s="52">
        <v>300</v>
      </c>
      <c r="G26" s="52" t="str">
        <f>IF(OR(C26&lt;F26,C26=F26),"cumpre","ULTRAPASSA")</f>
        <v>cumpre</v>
      </c>
      <c r="H26" s="52">
        <v>450</v>
      </c>
      <c r="I26" s="52" t="str">
        <f>IF(OR(C26&lt;H26,C26=H26),"cumpre","ULTRAPASSA")</f>
        <v>cumpre</v>
      </c>
      <c r="J26" s="1"/>
    </row>
    <row r="27" spans="1:10" ht="11.25" customHeight="1" x14ac:dyDescent="0.25">
      <c r="A27" s="1"/>
      <c r="B27" s="63" t="s">
        <v>42</v>
      </c>
      <c r="C27" s="64"/>
      <c r="D27" s="52">
        <v>150</v>
      </c>
      <c r="E27" s="52" t="str">
        <f t="shared" si="0"/>
        <v>cumpre</v>
      </c>
      <c r="F27" s="52">
        <v>300</v>
      </c>
      <c r="G27" s="52" t="str">
        <f t="shared" si="1"/>
        <v>cumpre</v>
      </c>
      <c r="H27" s="52">
        <v>450</v>
      </c>
      <c r="I27" s="52" t="str">
        <f t="shared" si="2"/>
        <v>cumpre</v>
      </c>
      <c r="J27" s="1"/>
    </row>
    <row r="28" spans="1:10" ht="11.25" customHeight="1" x14ac:dyDescent="0.25">
      <c r="A28" s="1"/>
      <c r="B28" s="63" t="s">
        <v>43</v>
      </c>
      <c r="C28" s="64"/>
      <c r="D28" s="52">
        <v>1</v>
      </c>
      <c r="E28" s="52" t="str">
        <f t="shared" si="0"/>
        <v>cumpre</v>
      </c>
      <c r="F28" s="52">
        <v>1.5</v>
      </c>
      <c r="G28" s="52" t="str">
        <f t="shared" si="1"/>
        <v>cumpre</v>
      </c>
      <c r="H28" s="52">
        <v>2</v>
      </c>
      <c r="I28" s="52" t="str">
        <f t="shared" si="2"/>
        <v>cumpre</v>
      </c>
      <c r="J28" s="1"/>
    </row>
    <row r="29" spans="1:10" ht="11.25" customHeight="1" x14ac:dyDescent="0.25">
      <c r="A29" s="1"/>
      <c r="B29" s="63" t="s">
        <v>44</v>
      </c>
      <c r="C29" s="64"/>
      <c r="D29" s="52">
        <v>50</v>
      </c>
      <c r="E29" s="52" t="str">
        <f t="shared" si="0"/>
        <v>cumpre</v>
      </c>
      <c r="F29" s="52">
        <v>200</v>
      </c>
      <c r="G29" s="52" t="str">
        <f t="shared" si="1"/>
        <v>cumpre</v>
      </c>
      <c r="H29" s="52">
        <v>300</v>
      </c>
      <c r="I29" s="52" t="str">
        <f t="shared" si="2"/>
        <v>cumpre</v>
      </c>
      <c r="J29" s="1"/>
    </row>
    <row r="30" spans="1:10" ht="8.25" customHeight="1" x14ac:dyDescent="0.25">
      <c r="A30" s="1"/>
      <c r="B30" s="1"/>
      <c r="C30" s="1"/>
      <c r="D30" s="1"/>
      <c r="E30" s="1"/>
      <c r="F30" s="1"/>
      <c r="G30" s="1"/>
      <c r="H30" s="65"/>
      <c r="I30" s="1"/>
      <c r="J30" s="1"/>
    </row>
    <row r="31" spans="1:10" ht="12.75" customHeight="1" x14ac:dyDescent="0.25">
      <c r="A31" s="7" t="s">
        <v>2</v>
      </c>
      <c r="B31" s="1"/>
      <c r="C31" s="5" t="str">
        <f>IF(F17="","INDICAR PH DO SOLO",IF(AND(F17&gt;0,C23="",C24="",C25="",C26="",C27="",C28="",C29=""),"INTRODUZIR VALORES DOS METAIS",IF(AND(F17&gt;0,OR((AND(OR(F17&lt;5.5,F17=5.5),OR(AND(C23&gt;0,C23&lt;1),C23=1),OR(AND(C24&gt;0,C24&lt;50),C24=50),OR(AND(C25&gt;0,C25&lt;30),C25=30),OR(AND(C26&gt;0,C26&lt;50),C26=50),OR(AND(C27&gt;0,C27&lt;150),C27=150),OR(AND(C28&gt;0,C28&lt;1),C28=1),OR(AND(C29&gt;0,C29&lt;50),C29=50))), AND(F17&gt;5.5,OR(F17&lt;7,F17=7),OR(AND(C23&gt;0,C23&lt;3),C23=3),OR(AND(C24&gt;0,C24&lt;100),C24=100),OR(AND(C25&gt;0,C25&lt;75),C25=175),OR(AND(C26&gt;0,C26&lt;300),C26=300),OR(AND(C27&gt;0,C27&lt;300),C27=300),OR(AND(C28&gt;0,C28&lt;1.5),C28=1.5),OR(AND(C29&gt;0,C29&lt;200),C29=200)), AND(F17&gt;7,OR(AND(C23&gt;0,C23&lt;4),C23=4),OR(AND(C24&gt;0,C24&lt;200),C24=200),OR(AND(C25&gt;0,C25&lt;110),C25=110),OR(AND(C26&gt;0,C26&lt;450),C26=450),OR(AND(C27&gt;0,C27&lt;450),C27=450),OR(AND(C28&gt;0,C28&lt;2),C28=2),OR(AND(C29&gt;0,C29&lt;300),C29=300)))),"O SOLO PODE RECEBER LAMAS","O SOLO NÃO PODE RECEBER LAMAS")))</f>
        <v>INDICAR PH DO SOLO</v>
      </c>
      <c r="D31" s="66"/>
      <c r="E31" s="66"/>
      <c r="F31" s="66"/>
      <c r="G31" s="177"/>
      <c r="H31" s="177"/>
      <c r="I31" s="67"/>
      <c r="J31" s="1"/>
    </row>
    <row r="32" spans="1:10" ht="7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2.75" customHeight="1" x14ac:dyDescent="0.25">
      <c r="A33" s="57" t="s">
        <v>58</v>
      </c>
      <c r="B33" s="1"/>
      <c r="C33" s="54"/>
      <c r="D33" s="54"/>
      <c r="E33" s="1"/>
      <c r="F33" s="1"/>
      <c r="H33" s="58" t="s">
        <v>53</v>
      </c>
      <c r="I33" s="59"/>
      <c r="J33" s="1"/>
    </row>
    <row r="34" spans="1:10" ht="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2" customHeight="1" x14ac:dyDescent="0.25">
      <c r="A35" s="1"/>
      <c r="B35" s="60" t="s">
        <v>54</v>
      </c>
      <c r="C35" s="61"/>
      <c r="D35" s="1"/>
      <c r="E35" s="41" t="s">
        <v>103</v>
      </c>
      <c r="F35" s="62"/>
      <c r="I35" s="1"/>
      <c r="J35" s="1"/>
    </row>
    <row r="36" spans="1:10" ht="8.25" customHeight="1" x14ac:dyDescent="0.25">
      <c r="B36" s="1"/>
      <c r="C36" s="1"/>
      <c r="D36" s="1"/>
      <c r="E36" s="1"/>
      <c r="F36" s="1"/>
      <c r="I36" s="1"/>
      <c r="J36" s="1"/>
    </row>
    <row r="37" spans="1:10" ht="11.25" customHeight="1" x14ac:dyDescent="0.25">
      <c r="A37" s="1"/>
      <c r="B37" s="12" t="s">
        <v>55</v>
      </c>
      <c r="C37" s="1"/>
      <c r="D37" s="1"/>
      <c r="E37" s="1"/>
      <c r="F37" s="1"/>
      <c r="G37" s="1"/>
      <c r="H37" s="1"/>
      <c r="I37" s="14" t="s">
        <v>10</v>
      </c>
      <c r="J37" s="1"/>
    </row>
    <row r="38" spans="1:10" ht="4.5" customHeight="1" x14ac:dyDescent="0.25">
      <c r="A38" s="21"/>
      <c r="B38" s="1"/>
      <c r="C38" s="1"/>
      <c r="D38" s="1"/>
      <c r="E38" s="1"/>
      <c r="F38" s="1"/>
      <c r="G38" s="1"/>
      <c r="H38" s="1"/>
      <c r="I38" s="1"/>
      <c r="J38" s="1"/>
    </row>
    <row r="39" spans="1:10" ht="13.5" customHeight="1" x14ac:dyDescent="0.25">
      <c r="A39" s="1"/>
      <c r="B39" s="173" t="s">
        <v>94</v>
      </c>
      <c r="C39" s="173" t="s">
        <v>104</v>
      </c>
      <c r="D39" s="175" t="s">
        <v>56</v>
      </c>
      <c r="E39" s="176"/>
      <c r="F39" s="175" t="s">
        <v>57</v>
      </c>
      <c r="G39" s="176"/>
      <c r="H39" s="175" t="s">
        <v>70</v>
      </c>
      <c r="I39" s="176"/>
      <c r="J39" s="1"/>
    </row>
    <row r="40" spans="1:10" ht="23.25" customHeight="1" x14ac:dyDescent="0.25">
      <c r="A40" s="1"/>
      <c r="B40" s="174"/>
      <c r="C40" s="174"/>
      <c r="D40" s="132" t="s">
        <v>95</v>
      </c>
      <c r="E40" s="133" t="s">
        <v>98</v>
      </c>
      <c r="F40" s="132" t="s">
        <v>95</v>
      </c>
      <c r="G40" s="133" t="s">
        <v>98</v>
      </c>
      <c r="H40" s="132" t="s">
        <v>95</v>
      </c>
      <c r="I40" s="133" t="s">
        <v>96</v>
      </c>
      <c r="J40" s="1"/>
    </row>
    <row r="41" spans="1:10" ht="11.25" customHeight="1" x14ac:dyDescent="0.25">
      <c r="A41" s="1"/>
      <c r="B41" s="63" t="s">
        <v>38</v>
      </c>
      <c r="C41" s="64"/>
      <c r="D41" s="52">
        <v>1</v>
      </c>
      <c r="E41" s="52" t="str">
        <f>IF(OR(C41&lt;D41,C41=D41),"cumpre","ULTRAPASSA")</f>
        <v>cumpre</v>
      </c>
      <c r="F41" s="52">
        <v>3</v>
      </c>
      <c r="G41" s="52" t="str">
        <f>IF(OR(C41&lt;F41,C41=F41),"cumpre","ULTRAPASSA")</f>
        <v>cumpre</v>
      </c>
      <c r="H41" s="52">
        <v>4</v>
      </c>
      <c r="I41" s="52" t="str">
        <f>IF(OR(C41&lt;H41,C41=H41),"cumpre","ULTRAPASSA")</f>
        <v>cumpre</v>
      </c>
      <c r="J41" s="1"/>
    </row>
    <row r="42" spans="1:10" ht="11.25" customHeight="1" x14ac:dyDescent="0.25">
      <c r="A42" s="1"/>
      <c r="B42" s="63" t="s">
        <v>39</v>
      </c>
      <c r="C42" s="64"/>
      <c r="D42" s="52">
        <v>50</v>
      </c>
      <c r="E42" s="52" t="str">
        <f t="shared" ref="E42:E43" si="3">IF(OR(C42&lt;D42,C42=D42),"cumpre","ULTRAPASSA")</f>
        <v>cumpre</v>
      </c>
      <c r="F42" s="52">
        <v>100</v>
      </c>
      <c r="G42" s="52" t="str">
        <f t="shared" ref="G42:G43" si="4">IF(OR(C42&lt;F42,C42=F42),"cumpre","ULTRAPASSA")</f>
        <v>cumpre</v>
      </c>
      <c r="H42" s="52">
        <v>200</v>
      </c>
      <c r="I42" s="52" t="str">
        <f t="shared" ref="I42:I43" si="5">IF(OR(C42&lt;H42,C42=H42),"cumpre","ULTRAPASSA")</f>
        <v>cumpre</v>
      </c>
      <c r="J42" s="1"/>
    </row>
    <row r="43" spans="1:10" ht="10.5" customHeight="1" x14ac:dyDescent="0.25">
      <c r="A43" s="1"/>
      <c r="B43" s="63" t="s">
        <v>40</v>
      </c>
      <c r="C43" s="64"/>
      <c r="D43" s="52">
        <v>30</v>
      </c>
      <c r="E43" s="52" t="str">
        <f t="shared" si="3"/>
        <v>cumpre</v>
      </c>
      <c r="F43" s="52">
        <v>75</v>
      </c>
      <c r="G43" s="52" t="str">
        <f t="shared" si="4"/>
        <v>cumpre</v>
      </c>
      <c r="H43" s="52">
        <v>110</v>
      </c>
      <c r="I43" s="52" t="str">
        <f t="shared" si="5"/>
        <v>cumpre</v>
      </c>
      <c r="J43" s="1"/>
    </row>
    <row r="44" spans="1:10" ht="11.25" customHeight="1" x14ac:dyDescent="0.25">
      <c r="A44" s="1"/>
      <c r="B44" s="63" t="s">
        <v>41</v>
      </c>
      <c r="C44" s="64"/>
      <c r="D44" s="52">
        <v>50</v>
      </c>
      <c r="E44" s="52" t="str">
        <f>IF(OR(C44&lt;D44,C44=D44),"cumpre","ULTRAPASSA")</f>
        <v>cumpre</v>
      </c>
      <c r="F44" s="52">
        <v>300</v>
      </c>
      <c r="G44" s="52" t="str">
        <f>IF(OR(C44&lt;F44,C44=F44),"cumpre","ULTRAPASSA")</f>
        <v>cumpre</v>
      </c>
      <c r="H44" s="52">
        <v>450</v>
      </c>
      <c r="I44" s="52" t="str">
        <f>IF(OR(C44&lt;H44,C44=H44),"cumpre","ULTRAPASSA")</f>
        <v>cumpre</v>
      </c>
      <c r="J44" s="1"/>
    </row>
    <row r="45" spans="1:10" ht="11.25" customHeight="1" x14ac:dyDescent="0.25">
      <c r="A45" s="1"/>
      <c r="B45" s="63" t="s">
        <v>42</v>
      </c>
      <c r="C45" s="64"/>
      <c r="D45" s="52">
        <v>150</v>
      </c>
      <c r="E45" s="52" t="str">
        <f t="shared" ref="E45:E47" si="6">IF(OR(C45&lt;D45,C45=D45),"cumpre","ULTRAPASSA")</f>
        <v>cumpre</v>
      </c>
      <c r="F45" s="52">
        <v>300</v>
      </c>
      <c r="G45" s="52" t="str">
        <f t="shared" ref="G45:G47" si="7">IF(OR(C45&lt;F45,C45=F45),"cumpre","ULTRAPASSA")</f>
        <v>cumpre</v>
      </c>
      <c r="H45" s="52">
        <v>450</v>
      </c>
      <c r="I45" s="52" t="str">
        <f t="shared" ref="I45:I47" si="8">IF(OR(C45&lt;H45,C45=H45),"cumpre","ULTRAPASSA")</f>
        <v>cumpre</v>
      </c>
      <c r="J45" s="1"/>
    </row>
    <row r="46" spans="1:10" ht="11.25" customHeight="1" x14ac:dyDescent="0.25">
      <c r="A46" s="1"/>
      <c r="B46" s="63" t="s">
        <v>43</v>
      </c>
      <c r="C46" s="137"/>
      <c r="D46" s="52">
        <v>1</v>
      </c>
      <c r="E46" s="52" t="str">
        <f t="shared" si="6"/>
        <v>cumpre</v>
      </c>
      <c r="F46" s="52">
        <v>1.5</v>
      </c>
      <c r="G46" s="52" t="str">
        <f t="shared" si="7"/>
        <v>cumpre</v>
      </c>
      <c r="H46" s="52">
        <v>2</v>
      </c>
      <c r="I46" s="52" t="str">
        <f t="shared" si="8"/>
        <v>cumpre</v>
      </c>
      <c r="J46" s="1"/>
    </row>
    <row r="47" spans="1:10" ht="11.25" customHeight="1" x14ac:dyDescent="0.25">
      <c r="A47" s="1"/>
      <c r="B47" s="63" t="s">
        <v>44</v>
      </c>
      <c r="C47" s="64"/>
      <c r="D47" s="52">
        <v>50</v>
      </c>
      <c r="E47" s="52" t="str">
        <f t="shared" si="6"/>
        <v>cumpre</v>
      </c>
      <c r="F47" s="52">
        <v>200</v>
      </c>
      <c r="G47" s="52" t="str">
        <f t="shared" si="7"/>
        <v>cumpre</v>
      </c>
      <c r="H47" s="52">
        <v>300</v>
      </c>
      <c r="I47" s="52" t="str">
        <f t="shared" si="8"/>
        <v>cumpre</v>
      </c>
      <c r="J47" s="1"/>
    </row>
    <row r="48" spans="1:10" ht="8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2.75" customHeight="1" x14ac:dyDescent="0.25">
      <c r="A49" s="7" t="s">
        <v>2</v>
      </c>
      <c r="B49" s="1"/>
      <c r="C49" s="5" t="str">
        <f>IF(F35="","INDICAR PH DO SOLO",IF(AND(F35&gt;0,C41="",C42="",C43="",C44="",C45="",C46="",C47=""),"INTRODUZIR VALORES DOS METAIS",IF(AND(F35&gt;0,OR((AND(OR(F35&lt;5.5,F35=5.5),OR(AND(C41&gt;0,C41&lt;1),C41=1),OR(AND(C42&gt;0,C42&lt;50),C42=50),OR(AND(C43&gt;0,C43&lt;30),C43=30),OR(AND(C44&gt;0,C44&lt;50),C44=50),OR(AND(C45&gt;0,C45&lt;150),C45=150),OR(AND(C46&gt;0,C46&lt;1),C46=1),OR(AND(C47&gt;0,C47&lt;50),C47=50))), AND(F35&gt;5.5,OR(F35&lt;7,F35=7),OR(AND(C41&gt;0,C41&lt;3),C41=3),OR(AND(C42&gt;0,C42&lt;100),C42=100),OR(AND(C43&gt;0,C43&lt;75),C43=175),OR(AND(C44&gt;0,C44&lt;300),C44=300),OR(AND(C45&gt;0,C45&lt;300),C45=300),OR(AND(C46&gt;0,C46&lt;1.5),C46=1.5),OR(AND(C47&gt;0,C47&lt;200),C47=200)), AND(F35&gt;7,OR(AND(C41&gt;0,C41&lt;4),C41=4),OR(AND(C42&gt;0,C42&lt;200),C42=200),OR(AND(C43&gt;0,C43&lt;110),C43=110),OR(AND(C44&gt;0,C44&lt;450),C44=450),OR(AND(C45&gt;0,C45&lt;450),C45=450),OR(AND(C46&gt;0,C46&lt;2),C46=2),OR(AND(C47&gt;0,C47&lt;300),C47=300)))),"O SOLO PODE RECEBER LAMAS","O SOLO NÃO PODE RECEBER LAMAS")))</f>
        <v>INDICAR PH DO SOLO</v>
      </c>
      <c r="D49" s="66"/>
      <c r="E49" s="66"/>
      <c r="F49" s="66"/>
      <c r="G49" s="177"/>
      <c r="H49" s="177"/>
      <c r="I49" s="67"/>
      <c r="J49" s="1"/>
    </row>
    <row r="50" spans="1:10" ht="9" customHeight="1" x14ac:dyDescent="0.25">
      <c r="A50" s="7"/>
      <c r="B50" s="1"/>
      <c r="C50" s="5"/>
      <c r="D50" s="66"/>
      <c r="E50" s="66"/>
      <c r="F50" s="66"/>
      <c r="G50" s="68"/>
      <c r="H50" s="68"/>
      <c r="I50" s="68"/>
      <c r="J50" s="1"/>
    </row>
    <row r="51" spans="1:10" ht="12.75" customHeight="1" x14ac:dyDescent="0.25">
      <c r="A51" s="57" t="s">
        <v>59</v>
      </c>
      <c r="B51" s="1"/>
      <c r="C51" s="54"/>
      <c r="D51" s="54"/>
      <c r="E51" s="1"/>
      <c r="F51" s="1"/>
      <c r="H51" s="58" t="s">
        <v>53</v>
      </c>
      <c r="I51" s="59"/>
      <c r="J51" s="1"/>
    </row>
    <row r="52" spans="1:10" ht="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2" customHeight="1" x14ac:dyDescent="0.25">
      <c r="A53" s="1"/>
      <c r="B53" s="60" t="s">
        <v>54</v>
      </c>
      <c r="C53" s="61"/>
      <c r="D53" s="1"/>
      <c r="E53" s="41" t="s">
        <v>103</v>
      </c>
      <c r="F53" s="62"/>
      <c r="I53" s="1"/>
      <c r="J53" s="1"/>
    </row>
    <row r="54" spans="1:10" ht="9" customHeight="1" x14ac:dyDescent="0.25">
      <c r="B54" s="1"/>
      <c r="C54" s="1"/>
      <c r="D54" s="1"/>
      <c r="E54" s="1"/>
      <c r="F54" s="1"/>
      <c r="I54" s="1"/>
      <c r="J54" s="1"/>
    </row>
    <row r="55" spans="1:10" ht="11.25" customHeight="1" x14ac:dyDescent="0.25">
      <c r="A55" s="1"/>
      <c r="B55" s="12" t="s">
        <v>55</v>
      </c>
      <c r="C55" s="1"/>
      <c r="D55" s="1"/>
      <c r="E55" s="1"/>
      <c r="F55" s="1"/>
      <c r="G55" s="1"/>
      <c r="H55" s="1"/>
      <c r="I55" s="14" t="s">
        <v>10</v>
      </c>
      <c r="J55" s="1"/>
    </row>
    <row r="56" spans="1:10" ht="4.5" customHeight="1" x14ac:dyDescent="0.25">
      <c r="A56" s="21"/>
      <c r="B56" s="1"/>
      <c r="C56" s="1"/>
      <c r="D56" s="1"/>
      <c r="E56" s="1"/>
      <c r="F56" s="1"/>
      <c r="G56" s="1"/>
      <c r="H56" s="1"/>
      <c r="I56" s="1"/>
      <c r="J56" s="1"/>
    </row>
    <row r="57" spans="1:10" ht="13.5" customHeight="1" x14ac:dyDescent="0.25">
      <c r="A57" s="1"/>
      <c r="B57" s="173" t="s">
        <v>94</v>
      </c>
      <c r="C57" s="173" t="s">
        <v>104</v>
      </c>
      <c r="D57" s="175" t="s">
        <v>56</v>
      </c>
      <c r="E57" s="176"/>
      <c r="F57" s="175" t="s">
        <v>57</v>
      </c>
      <c r="G57" s="176"/>
      <c r="H57" s="175" t="s">
        <v>70</v>
      </c>
      <c r="I57" s="176"/>
      <c r="J57" s="1"/>
    </row>
    <row r="58" spans="1:10" ht="23.25" customHeight="1" x14ac:dyDescent="0.25">
      <c r="A58" s="1"/>
      <c r="B58" s="174"/>
      <c r="C58" s="174"/>
      <c r="D58" s="132" t="s">
        <v>95</v>
      </c>
      <c r="E58" s="133" t="s">
        <v>98</v>
      </c>
      <c r="F58" s="132" t="s">
        <v>95</v>
      </c>
      <c r="G58" s="133" t="s">
        <v>98</v>
      </c>
      <c r="H58" s="132" t="s">
        <v>95</v>
      </c>
      <c r="I58" s="133" t="s">
        <v>96</v>
      </c>
      <c r="J58" s="1"/>
    </row>
    <row r="59" spans="1:10" ht="11.25" customHeight="1" x14ac:dyDescent="0.25">
      <c r="A59" s="1"/>
      <c r="B59" s="63" t="s">
        <v>38</v>
      </c>
      <c r="C59" s="64"/>
      <c r="D59" s="52">
        <v>1</v>
      </c>
      <c r="E59" s="52" t="str">
        <f>IF(OR(C59&lt;D59,C59=D59),"cumpre","ULTRAPASSA")</f>
        <v>cumpre</v>
      </c>
      <c r="F59" s="52">
        <v>3</v>
      </c>
      <c r="G59" s="52" t="str">
        <f>IF(OR(C59&lt;F59,C59=F59),"cumpre","ULTRAPASSA")</f>
        <v>cumpre</v>
      </c>
      <c r="H59" s="52">
        <v>4</v>
      </c>
      <c r="I59" s="52" t="str">
        <f>IF(OR(C59&lt;H59,C59=H59),"cumpre","ULTRAPASSA")</f>
        <v>cumpre</v>
      </c>
      <c r="J59" s="1"/>
    </row>
    <row r="60" spans="1:10" ht="11.25" customHeight="1" x14ac:dyDescent="0.25">
      <c r="A60" s="1"/>
      <c r="B60" s="63" t="s">
        <v>39</v>
      </c>
      <c r="C60" s="64"/>
      <c r="D60" s="52">
        <v>50</v>
      </c>
      <c r="E60" s="52" t="str">
        <f t="shared" ref="E60:E61" si="9">IF(OR(C60&lt;D60,C60=D60),"cumpre","ULTRAPASSA")</f>
        <v>cumpre</v>
      </c>
      <c r="F60" s="52">
        <v>100</v>
      </c>
      <c r="G60" s="52" t="str">
        <f t="shared" ref="G60:G61" si="10">IF(OR(C60&lt;F60,C60=F60),"cumpre","ULTRAPASSA")</f>
        <v>cumpre</v>
      </c>
      <c r="H60" s="52">
        <v>200</v>
      </c>
      <c r="I60" s="52" t="str">
        <f t="shared" ref="I60:I61" si="11">IF(OR(C60&lt;H60,C60=H60),"cumpre","ULTRAPASSA")</f>
        <v>cumpre</v>
      </c>
      <c r="J60" s="1"/>
    </row>
    <row r="61" spans="1:10" ht="10.5" customHeight="1" x14ac:dyDescent="0.25">
      <c r="A61" s="1"/>
      <c r="B61" s="63" t="s">
        <v>40</v>
      </c>
      <c r="C61" s="64"/>
      <c r="D61" s="52">
        <v>30</v>
      </c>
      <c r="E61" s="52" t="str">
        <f t="shared" si="9"/>
        <v>cumpre</v>
      </c>
      <c r="F61" s="52">
        <v>75</v>
      </c>
      <c r="G61" s="52" t="str">
        <f t="shared" si="10"/>
        <v>cumpre</v>
      </c>
      <c r="H61" s="52">
        <v>110</v>
      </c>
      <c r="I61" s="52" t="str">
        <f t="shared" si="11"/>
        <v>cumpre</v>
      </c>
      <c r="J61" s="1"/>
    </row>
    <row r="62" spans="1:10" ht="11.25" customHeight="1" x14ac:dyDescent="0.25">
      <c r="A62" s="1"/>
      <c r="B62" s="63" t="s">
        <v>41</v>
      </c>
      <c r="C62" s="64"/>
      <c r="D62" s="52">
        <v>50</v>
      </c>
      <c r="E62" s="52" t="str">
        <f>IF(OR(C62&lt;D62,C62=D62),"cumpre","ULTRAPASSA")</f>
        <v>cumpre</v>
      </c>
      <c r="F62" s="52">
        <v>300</v>
      </c>
      <c r="G62" s="52" t="str">
        <f>IF(OR(C62&lt;F62,C62=F62),"cumpre","ULTRAPASSA")</f>
        <v>cumpre</v>
      </c>
      <c r="H62" s="52">
        <v>450</v>
      </c>
      <c r="I62" s="52" t="str">
        <f>IF(OR(C62&lt;H62,C62=H62),"cumpre","ULTRAPASSA")</f>
        <v>cumpre</v>
      </c>
      <c r="J62" s="1"/>
    </row>
    <row r="63" spans="1:10" ht="11.25" customHeight="1" x14ac:dyDescent="0.25">
      <c r="A63" s="1"/>
      <c r="B63" s="63" t="s">
        <v>42</v>
      </c>
      <c r="C63" s="64"/>
      <c r="D63" s="52">
        <v>150</v>
      </c>
      <c r="E63" s="52" t="str">
        <f t="shared" ref="E63:E65" si="12">IF(OR(C63&lt;D63,C63=D63),"cumpre","ULTRAPASSA")</f>
        <v>cumpre</v>
      </c>
      <c r="F63" s="52">
        <v>300</v>
      </c>
      <c r="G63" s="52" t="str">
        <f t="shared" ref="G63:G65" si="13">IF(OR(C63&lt;F63,C63=F63),"cumpre","ULTRAPASSA")</f>
        <v>cumpre</v>
      </c>
      <c r="H63" s="52">
        <v>450</v>
      </c>
      <c r="I63" s="52" t="str">
        <f t="shared" ref="I63:I65" si="14">IF(OR(C63&lt;H63,C63=H63),"cumpre","ULTRAPASSA")</f>
        <v>cumpre</v>
      </c>
      <c r="J63" s="1"/>
    </row>
    <row r="64" spans="1:10" ht="11.25" customHeight="1" x14ac:dyDescent="0.25">
      <c r="A64" s="1"/>
      <c r="B64" s="63" t="s">
        <v>43</v>
      </c>
      <c r="C64" s="64"/>
      <c r="D64" s="52">
        <v>1</v>
      </c>
      <c r="E64" s="52" t="str">
        <f t="shared" si="12"/>
        <v>cumpre</v>
      </c>
      <c r="F64" s="52">
        <v>1.5</v>
      </c>
      <c r="G64" s="52" t="str">
        <f t="shared" si="13"/>
        <v>cumpre</v>
      </c>
      <c r="H64" s="52">
        <v>2</v>
      </c>
      <c r="I64" s="52" t="str">
        <f t="shared" si="14"/>
        <v>cumpre</v>
      </c>
      <c r="J64" s="1"/>
    </row>
    <row r="65" spans="1:10" ht="11.25" customHeight="1" x14ac:dyDescent="0.25">
      <c r="A65" s="1"/>
      <c r="B65" s="63" t="s">
        <v>44</v>
      </c>
      <c r="C65" s="64"/>
      <c r="D65" s="52">
        <v>50</v>
      </c>
      <c r="E65" s="52" t="str">
        <f t="shared" si="12"/>
        <v>cumpre</v>
      </c>
      <c r="F65" s="52">
        <v>200</v>
      </c>
      <c r="G65" s="52" t="str">
        <f t="shared" si="13"/>
        <v>cumpre</v>
      </c>
      <c r="H65" s="52">
        <v>300</v>
      </c>
      <c r="I65" s="52" t="str">
        <f t="shared" si="14"/>
        <v>cumpre</v>
      </c>
      <c r="J65" s="1"/>
    </row>
    <row r="66" spans="1:10" ht="8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customHeight="1" x14ac:dyDescent="0.25">
      <c r="A67" s="7" t="s">
        <v>2</v>
      </c>
      <c r="B67" s="1"/>
      <c r="C67" s="5" t="str">
        <f>IF(F53="","INDICAR PH DO SOLO",IF(AND(F53&gt;0,C59="",C60="",C61="",C62="",C63="",C64="",C65=""),"INTRODUZIR VALORES DOS METAIS",IF(AND(F53&gt;0,OR((AND(OR(F53&lt;5.5,F53=5.5),OR(AND(C59&gt;0,C59&lt;1),C59=1),OR(AND(C60&gt;0,C60&lt;50),C60=50),OR(AND(C61&gt;0,C61&lt;30),C61=30),OR(AND(C62&gt;0,C62&lt;50),C62=50),OR(AND(C63&gt;0,C63&lt;150),C63=150),OR(AND(C64&gt;0,C64&lt;1),C64=1),OR(AND(C65&gt;0,C65&lt;50),C65=50))), AND(F53&gt;5.5,OR(F53&lt;7,F53=7),OR(AND(C59&gt;0,C59&lt;3),C59=3),OR(AND(C60&gt;0,C60&lt;100),C60=100),OR(AND(C61&gt;0,C61&lt;75),C61=175),OR(AND(C62&gt;0,C62&lt;300),C62=300),OR(AND(C63&gt;0,C63&lt;300),C63=300),OR(AND(C64&gt;0,C64&lt;1.5),C64=1.5),OR(AND(C65&gt;0,C65&lt;200),C65=200)), AND(F53&gt;7,OR(AND(C59&gt;0,C59&lt;4),C59=4),OR(AND(C60&gt;0,C60&lt;200),C60=200),OR(AND(C61&gt;0,C61&lt;110),C61=110),OR(AND(C62&gt;0,C62&lt;450),C62=450),OR(AND(C63&gt;0,C63&lt;450),C63=450),OR(AND(C64&gt;0,C64&lt;2),C64=2),OR(AND(C65&gt;0,C65&lt;300),C65=300)))),"O SOLO PODE RECEBER LAMAS","O SOLO NÃO PODE RECEBER LAMAS")))</f>
        <v>INDICAR PH DO SOLO</v>
      </c>
      <c r="D67" s="66"/>
      <c r="E67" s="66"/>
      <c r="F67" s="66"/>
      <c r="G67" s="177"/>
      <c r="H67" s="177"/>
      <c r="I67" s="67"/>
      <c r="J67" s="1"/>
    </row>
    <row r="68" spans="1:10" ht="13.8" x14ac:dyDescent="0.25">
      <c r="A68" s="7"/>
      <c r="B68" s="1"/>
      <c r="C68" s="5"/>
      <c r="D68" s="66"/>
      <c r="E68" s="66"/>
      <c r="F68" s="66"/>
      <c r="G68" s="68"/>
      <c r="H68" s="68"/>
      <c r="I68" s="68"/>
      <c r="J68" s="1"/>
    </row>
    <row r="69" spans="1:10" ht="27" customHeight="1" x14ac:dyDescent="0.25">
      <c r="A69" s="169" t="s">
        <v>71</v>
      </c>
      <c r="B69" s="169"/>
      <c r="C69" s="169"/>
      <c r="D69" s="169"/>
      <c r="E69" s="169"/>
      <c r="F69" s="169"/>
      <c r="G69" s="169"/>
      <c r="H69" s="169"/>
      <c r="I69" s="169"/>
      <c r="J69" s="1"/>
    </row>
    <row r="70" spans="1:10" ht="13.8" x14ac:dyDescent="0.25">
      <c r="A70" s="7"/>
      <c r="B70" s="1"/>
      <c r="C70" s="5"/>
      <c r="D70" s="66"/>
      <c r="E70" s="66"/>
      <c r="F70" s="66"/>
      <c r="G70" s="68"/>
      <c r="H70" s="68"/>
      <c r="I70" s="68"/>
      <c r="J70" s="1"/>
    </row>
    <row r="71" spans="1:10" ht="13.8" x14ac:dyDescent="0.25">
      <c r="A71" s="7"/>
      <c r="B71" s="1"/>
      <c r="C71" s="5"/>
      <c r="D71" s="66"/>
      <c r="E71" s="66"/>
      <c r="F71" s="66"/>
      <c r="G71" s="68"/>
      <c r="H71" s="68"/>
      <c r="I71" s="68"/>
      <c r="J71" s="1"/>
    </row>
    <row r="72" spans="1:10" s="56" customFormat="1" ht="12.75" customHeight="1" x14ac:dyDescent="0.25">
      <c r="A72" s="170" t="s">
        <v>51</v>
      </c>
      <c r="B72" s="171"/>
      <c r="C72" s="171"/>
      <c r="D72" s="171"/>
      <c r="E72" s="171"/>
      <c r="F72" s="171"/>
      <c r="G72" s="171"/>
      <c r="H72" s="171"/>
      <c r="I72" s="172"/>
      <c r="J72" s="98"/>
    </row>
    <row r="73" spans="1:10" ht="11.25" customHeight="1" x14ac:dyDescent="0.25">
      <c r="A73" s="7"/>
      <c r="B73" s="1"/>
      <c r="C73" s="5"/>
      <c r="D73" s="66"/>
      <c r="E73" s="66"/>
      <c r="F73" s="66"/>
      <c r="G73" s="68"/>
      <c r="H73" s="68"/>
      <c r="I73" s="68"/>
      <c r="J73" s="1"/>
    </row>
    <row r="74" spans="1:10" ht="12.75" customHeight="1" x14ac:dyDescent="0.25">
      <c r="A74" s="57" t="s">
        <v>60</v>
      </c>
      <c r="B74" s="1"/>
      <c r="C74" s="54"/>
      <c r="D74" s="54"/>
      <c r="E74" s="1"/>
      <c r="F74" s="1"/>
      <c r="H74" s="58" t="s">
        <v>53</v>
      </c>
      <c r="I74" s="59"/>
      <c r="J74" s="1"/>
    </row>
    <row r="75" spans="1:10" ht="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2" customHeight="1" x14ac:dyDescent="0.25">
      <c r="A76" s="1"/>
      <c r="B76" s="60" t="s">
        <v>54</v>
      </c>
      <c r="C76" s="61"/>
      <c r="D76" s="1"/>
      <c r="E76" s="41" t="s">
        <v>103</v>
      </c>
      <c r="F76" s="62"/>
      <c r="I76" s="1"/>
      <c r="J76" s="1"/>
    </row>
    <row r="77" spans="1:10" ht="8.25" customHeight="1" x14ac:dyDescent="0.25">
      <c r="B77" s="1"/>
      <c r="C77" s="1"/>
      <c r="D77" s="1"/>
      <c r="E77" s="1"/>
      <c r="F77" s="1"/>
      <c r="I77" s="1"/>
      <c r="J77" s="1"/>
    </row>
    <row r="78" spans="1:10" ht="11.25" customHeight="1" x14ac:dyDescent="0.25">
      <c r="A78" s="1"/>
      <c r="B78" s="12" t="s">
        <v>55</v>
      </c>
      <c r="C78" s="1"/>
      <c r="D78" s="1"/>
      <c r="E78" s="1"/>
      <c r="F78" s="1"/>
      <c r="G78" s="1"/>
      <c r="H78" s="1"/>
      <c r="I78" s="14" t="s">
        <v>10</v>
      </c>
      <c r="J78" s="1"/>
    </row>
    <row r="79" spans="1:10" ht="4.5" customHeight="1" x14ac:dyDescent="0.25">
      <c r="A79" s="21"/>
      <c r="B79" s="1"/>
      <c r="C79" s="1"/>
      <c r="D79" s="1"/>
      <c r="E79" s="1"/>
      <c r="F79" s="1"/>
      <c r="G79" s="1"/>
      <c r="H79" s="1"/>
      <c r="I79" s="1"/>
      <c r="J79" s="1"/>
    </row>
    <row r="80" spans="1:10" ht="13.5" customHeight="1" x14ac:dyDescent="0.25">
      <c r="A80" s="1"/>
      <c r="B80" s="173" t="s">
        <v>94</v>
      </c>
      <c r="C80" s="173" t="s">
        <v>104</v>
      </c>
      <c r="D80" s="175" t="s">
        <v>56</v>
      </c>
      <c r="E80" s="176"/>
      <c r="F80" s="175" t="s">
        <v>57</v>
      </c>
      <c r="G80" s="176"/>
      <c r="H80" s="175" t="s">
        <v>70</v>
      </c>
      <c r="I80" s="176"/>
      <c r="J80" s="1"/>
    </row>
    <row r="81" spans="1:10" ht="23.25" customHeight="1" x14ac:dyDescent="0.25">
      <c r="A81" s="1"/>
      <c r="B81" s="174"/>
      <c r="C81" s="174"/>
      <c r="D81" s="132" t="s">
        <v>95</v>
      </c>
      <c r="E81" s="133" t="s">
        <v>98</v>
      </c>
      <c r="F81" s="132" t="s">
        <v>95</v>
      </c>
      <c r="G81" s="133" t="s">
        <v>98</v>
      </c>
      <c r="H81" s="132" t="s">
        <v>95</v>
      </c>
      <c r="I81" s="133" t="s">
        <v>96</v>
      </c>
      <c r="J81" s="1"/>
    </row>
    <row r="82" spans="1:10" ht="11.25" customHeight="1" x14ac:dyDescent="0.25">
      <c r="A82" s="1"/>
      <c r="B82" s="63" t="s">
        <v>38</v>
      </c>
      <c r="C82" s="64"/>
      <c r="D82" s="52">
        <v>1</v>
      </c>
      <c r="E82" s="111" t="str">
        <f>IF(OR(C82&lt;D82,C82=D82),"cumpre","ULTRAPASSA")</f>
        <v>cumpre</v>
      </c>
      <c r="F82" s="52">
        <v>3</v>
      </c>
      <c r="G82" s="111" t="str">
        <f>IF(OR(C82&lt;F82,C82=F82),"cumpre","ULTRAPASSA")</f>
        <v>cumpre</v>
      </c>
      <c r="H82" s="52">
        <v>4</v>
      </c>
      <c r="I82" s="111" t="str">
        <f>IF(OR(C82&lt;H82,C82=H82),"cumpre","ULTRAPASSA")</f>
        <v>cumpre</v>
      </c>
      <c r="J82" s="1"/>
    </row>
    <row r="83" spans="1:10" ht="11.25" customHeight="1" x14ac:dyDescent="0.25">
      <c r="A83" s="1"/>
      <c r="B83" s="63" t="s">
        <v>39</v>
      </c>
      <c r="C83" s="64"/>
      <c r="D83" s="52">
        <v>50</v>
      </c>
      <c r="E83" s="111" t="str">
        <f t="shared" ref="E83:E84" si="15">IF(OR(C83&lt;D83,C83=D83),"cumpre","ULTRAPASSA")</f>
        <v>cumpre</v>
      </c>
      <c r="F83" s="52">
        <v>100</v>
      </c>
      <c r="G83" s="111" t="str">
        <f t="shared" ref="G83:G84" si="16">IF(OR(C83&lt;F83,C83=F83),"cumpre","ULTRAPASSA")</f>
        <v>cumpre</v>
      </c>
      <c r="H83" s="52">
        <v>200</v>
      </c>
      <c r="I83" s="111" t="str">
        <f t="shared" ref="I83:I84" si="17">IF(OR(C83&lt;H83,C83=H83),"cumpre","ULTRAPASSA")</f>
        <v>cumpre</v>
      </c>
      <c r="J83" s="1"/>
    </row>
    <row r="84" spans="1:10" ht="10.5" customHeight="1" x14ac:dyDescent="0.25">
      <c r="A84" s="1"/>
      <c r="B84" s="63" t="s">
        <v>40</v>
      </c>
      <c r="C84" s="64"/>
      <c r="D84" s="52">
        <v>30</v>
      </c>
      <c r="E84" s="111" t="str">
        <f t="shared" si="15"/>
        <v>cumpre</v>
      </c>
      <c r="F84" s="52">
        <v>75</v>
      </c>
      <c r="G84" s="111" t="str">
        <f t="shared" si="16"/>
        <v>cumpre</v>
      </c>
      <c r="H84" s="52">
        <v>110</v>
      </c>
      <c r="I84" s="111" t="str">
        <f t="shared" si="17"/>
        <v>cumpre</v>
      </c>
      <c r="J84" s="1"/>
    </row>
    <row r="85" spans="1:10" ht="11.25" customHeight="1" x14ac:dyDescent="0.25">
      <c r="A85" s="1"/>
      <c r="B85" s="63" t="s">
        <v>41</v>
      </c>
      <c r="C85" s="64"/>
      <c r="D85" s="52">
        <v>50</v>
      </c>
      <c r="E85" s="111" t="str">
        <f>IF(OR(C85&lt;D85,C85=D85),"cumpre","ULTRAPASSA")</f>
        <v>cumpre</v>
      </c>
      <c r="F85" s="52">
        <v>300</v>
      </c>
      <c r="G85" s="111" t="str">
        <f>IF(OR(C85&lt;F85,C85=F85),"cumpre","ULTRAPASSA")</f>
        <v>cumpre</v>
      </c>
      <c r="H85" s="52">
        <v>450</v>
      </c>
      <c r="I85" s="111" t="str">
        <f>IF(OR(C85&lt;H85,C85=H85),"cumpre","ULTRAPASSA")</f>
        <v>cumpre</v>
      </c>
      <c r="J85" s="1"/>
    </row>
    <row r="86" spans="1:10" ht="11.25" customHeight="1" x14ac:dyDescent="0.25">
      <c r="A86" s="1"/>
      <c r="B86" s="63" t="s">
        <v>42</v>
      </c>
      <c r="C86" s="64"/>
      <c r="D86" s="52">
        <v>150</v>
      </c>
      <c r="E86" s="111" t="str">
        <f t="shared" ref="E86:E88" si="18">IF(OR(C86&lt;D86,C86=D86),"cumpre","ULTRAPASSA")</f>
        <v>cumpre</v>
      </c>
      <c r="F86" s="52">
        <v>300</v>
      </c>
      <c r="G86" s="111" t="str">
        <f t="shared" ref="G86:G88" si="19">IF(OR(C86&lt;F86,C86=F86),"cumpre","ULTRAPASSA")</f>
        <v>cumpre</v>
      </c>
      <c r="H86" s="52">
        <v>450</v>
      </c>
      <c r="I86" s="111" t="str">
        <f t="shared" ref="I86:I88" si="20">IF(OR(C86&lt;H86,C86=H86),"cumpre","ULTRAPASSA")</f>
        <v>cumpre</v>
      </c>
      <c r="J86" s="1"/>
    </row>
    <row r="87" spans="1:10" ht="11.25" customHeight="1" x14ac:dyDescent="0.25">
      <c r="A87" s="1"/>
      <c r="B87" s="63" t="s">
        <v>43</v>
      </c>
      <c r="C87" s="64"/>
      <c r="D87" s="52">
        <v>1</v>
      </c>
      <c r="E87" s="111" t="str">
        <f t="shared" si="18"/>
        <v>cumpre</v>
      </c>
      <c r="F87" s="52">
        <v>1.5</v>
      </c>
      <c r="G87" s="111" t="str">
        <f t="shared" si="19"/>
        <v>cumpre</v>
      </c>
      <c r="H87" s="52">
        <v>2</v>
      </c>
      <c r="I87" s="111" t="str">
        <f t="shared" si="20"/>
        <v>cumpre</v>
      </c>
      <c r="J87" s="1"/>
    </row>
    <row r="88" spans="1:10" ht="11.25" customHeight="1" x14ac:dyDescent="0.25">
      <c r="A88" s="1"/>
      <c r="B88" s="63" t="s">
        <v>44</v>
      </c>
      <c r="C88" s="64"/>
      <c r="D88" s="52">
        <v>50</v>
      </c>
      <c r="E88" s="111" t="str">
        <f t="shared" si="18"/>
        <v>cumpre</v>
      </c>
      <c r="F88" s="52">
        <v>200</v>
      </c>
      <c r="G88" s="111" t="str">
        <f t="shared" si="19"/>
        <v>cumpre</v>
      </c>
      <c r="H88" s="52">
        <v>300</v>
      </c>
      <c r="I88" s="111" t="str">
        <f t="shared" si="20"/>
        <v>cumpre</v>
      </c>
      <c r="J88" s="1"/>
    </row>
    <row r="89" spans="1:10" ht="8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2.75" customHeight="1" x14ac:dyDescent="0.25">
      <c r="A90" s="7" t="s">
        <v>2</v>
      </c>
      <c r="B90" s="1"/>
      <c r="C90" s="5" t="str">
        <f>IF(F76="","INDICAR PH DO SOLO",IF(AND(F76&gt;0,C82="",C83="",C84="",C85="",C86="",C87="",C88=""),"INTRODUZIR VALORES DOS METAIS",IF(AND(F76&gt;0,OR((AND(OR(F76&lt;5.5,F76=5.5),OR(AND(C82&gt;0,C82&lt;1),C82=1),OR(AND(C83&gt;0,C83&lt;50),C83=50),OR(AND(C84&gt;0,C84&lt;30),C84=30),OR(AND(C85&gt;0,C85&lt;50),C85=50),OR(AND(C86&gt;0,C86&lt;150),C86=150),OR(AND(C87&gt;0,C87&lt;1),C87=1),OR(AND(C88&gt;0,C88&lt;50),C88=50))), AND(F76&gt;5.5,OR(F76&lt;7,F76=7),OR(AND(C82&gt;0,C82&lt;3),C82=3),OR(AND(C83&gt;0,C83&lt;100),C83=100),OR(AND(C84&gt;0,C84&lt;75),C84=175),OR(AND(C85&gt;0,C85&lt;300),C85=300),OR(AND(C86&gt;0,C86&lt;300),C86=300),OR(AND(C87&gt;0,C87&lt;1.5),C87=1.5),OR(AND(C88&gt;0,C88&lt;200),C88=200)), AND(F76&gt;7,OR(AND(C82&gt;0,C82&lt;4),C82=4),OR(AND(C83&gt;0,C83&lt;200),C83=200),OR(AND(C84&gt;0,C84&lt;110),C84=110),OR(AND(C85&gt;0,C85&lt;450),C85=450),OR(AND(C86&gt;0,C86&lt;450),C86=450),OR(AND(C87&gt;0,C87&lt;2),C87=2),OR(AND(C88&gt;0,C88&lt;300),C88=300)))),"O SOLO PODE RECEBER LAMAS","O SOLO NÃO PODE RECEBER LAMAS")))</f>
        <v>INDICAR PH DO SOLO</v>
      </c>
      <c r="D90" s="66"/>
      <c r="E90" s="66"/>
      <c r="F90" s="66"/>
      <c r="G90" s="177"/>
      <c r="H90" s="177"/>
      <c r="I90" s="67"/>
      <c r="J90" s="1"/>
    </row>
    <row r="91" spans="1:10" ht="11.25" customHeight="1" x14ac:dyDescent="0.25">
      <c r="A91" s="7"/>
      <c r="B91" s="1"/>
      <c r="C91" s="5"/>
      <c r="D91" s="66"/>
      <c r="E91" s="66"/>
      <c r="F91" s="66"/>
      <c r="G91" s="68"/>
      <c r="H91" s="68"/>
      <c r="I91" s="68"/>
      <c r="J91" s="1"/>
    </row>
    <row r="92" spans="1:10" ht="12.75" customHeight="1" x14ac:dyDescent="0.25">
      <c r="A92" s="57" t="s">
        <v>61</v>
      </c>
      <c r="B92" s="1"/>
      <c r="C92" s="54"/>
      <c r="D92" s="54"/>
      <c r="E92" s="1"/>
      <c r="F92" s="1"/>
      <c r="H92" s="58" t="s">
        <v>53</v>
      </c>
      <c r="I92" s="59"/>
      <c r="J92" s="1"/>
    </row>
    <row r="93" spans="1:10" ht="6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2" customHeight="1" x14ac:dyDescent="0.25">
      <c r="A94" s="1"/>
      <c r="B94" s="60" t="s">
        <v>54</v>
      </c>
      <c r="C94" s="61"/>
      <c r="D94" s="1"/>
      <c r="E94" s="41" t="s">
        <v>103</v>
      </c>
      <c r="F94" s="62"/>
      <c r="I94" s="1"/>
      <c r="J94" s="1"/>
    </row>
    <row r="95" spans="1:10" ht="9" customHeight="1" x14ac:dyDescent="0.25">
      <c r="B95" s="1"/>
      <c r="C95" s="1"/>
      <c r="D95" s="1"/>
      <c r="E95" s="1"/>
      <c r="F95" s="1"/>
      <c r="I95" s="1"/>
      <c r="J95" s="1"/>
    </row>
    <row r="96" spans="1:10" ht="11.25" customHeight="1" x14ac:dyDescent="0.25">
      <c r="A96" s="1"/>
      <c r="B96" s="12" t="s">
        <v>55</v>
      </c>
      <c r="C96" s="1"/>
      <c r="D96" s="1"/>
      <c r="E96" s="1"/>
      <c r="F96" s="1"/>
      <c r="G96" s="1"/>
      <c r="H96" s="1"/>
      <c r="I96" s="14" t="s">
        <v>10</v>
      </c>
      <c r="J96" s="1"/>
    </row>
    <row r="97" spans="1:10" ht="4.5" customHeight="1" x14ac:dyDescent="0.25">
      <c r="A97" s="21"/>
      <c r="B97" s="1"/>
      <c r="C97" s="1"/>
      <c r="D97" s="1"/>
      <c r="E97" s="1"/>
      <c r="F97" s="1"/>
      <c r="G97" s="1"/>
      <c r="H97" s="1"/>
      <c r="I97" s="1"/>
      <c r="J97" s="1"/>
    </row>
    <row r="98" spans="1:10" ht="13.5" customHeight="1" x14ac:dyDescent="0.25">
      <c r="A98" s="1"/>
      <c r="B98" s="173" t="s">
        <v>94</v>
      </c>
      <c r="C98" s="173" t="s">
        <v>104</v>
      </c>
      <c r="D98" s="175" t="s">
        <v>56</v>
      </c>
      <c r="E98" s="176"/>
      <c r="F98" s="175" t="s">
        <v>57</v>
      </c>
      <c r="G98" s="176"/>
      <c r="H98" s="175" t="s">
        <v>70</v>
      </c>
      <c r="I98" s="176"/>
      <c r="J98" s="1"/>
    </row>
    <row r="99" spans="1:10" ht="23.25" customHeight="1" x14ac:dyDescent="0.25">
      <c r="A99" s="1"/>
      <c r="B99" s="174"/>
      <c r="C99" s="174"/>
      <c r="D99" s="132" t="s">
        <v>95</v>
      </c>
      <c r="E99" s="133" t="s">
        <v>98</v>
      </c>
      <c r="F99" s="132" t="s">
        <v>95</v>
      </c>
      <c r="G99" s="133" t="s">
        <v>98</v>
      </c>
      <c r="H99" s="132" t="s">
        <v>95</v>
      </c>
      <c r="I99" s="133" t="s">
        <v>96</v>
      </c>
      <c r="J99" s="1"/>
    </row>
    <row r="100" spans="1:10" ht="11.25" customHeight="1" x14ac:dyDescent="0.25">
      <c r="A100" s="1"/>
      <c r="B100" s="63" t="s">
        <v>38</v>
      </c>
      <c r="C100" s="64"/>
      <c r="D100" s="52">
        <v>1</v>
      </c>
      <c r="E100" s="111" t="str">
        <f>IF(OR(C100&lt;D100,C100=D100),"cumpre","ULTRAPASSA")</f>
        <v>cumpre</v>
      </c>
      <c r="F100" s="52">
        <v>3</v>
      </c>
      <c r="G100" s="111" t="str">
        <f>IF(OR(C100&lt;F100,C100=F100),"cumpre","ULTRAPASSA")</f>
        <v>cumpre</v>
      </c>
      <c r="H100" s="52">
        <v>4</v>
      </c>
      <c r="I100" s="111" t="str">
        <f>IF(OR(C100&lt;H100,C100=H100),"cumpre","ULTRAPASSA")</f>
        <v>cumpre</v>
      </c>
      <c r="J100" s="1"/>
    </row>
    <row r="101" spans="1:10" ht="11.25" customHeight="1" x14ac:dyDescent="0.25">
      <c r="A101" s="1"/>
      <c r="B101" s="63" t="s">
        <v>39</v>
      </c>
      <c r="C101" s="64"/>
      <c r="D101" s="52">
        <v>50</v>
      </c>
      <c r="E101" s="111" t="str">
        <f t="shared" ref="E101:E102" si="21">IF(OR(C101&lt;D101,C101=D101),"cumpre","ULTRAPASSA")</f>
        <v>cumpre</v>
      </c>
      <c r="F101" s="52">
        <v>100</v>
      </c>
      <c r="G101" s="111" t="str">
        <f t="shared" ref="G101:G102" si="22">IF(OR(C101&lt;F101,C101=F101),"cumpre","ULTRAPASSA")</f>
        <v>cumpre</v>
      </c>
      <c r="H101" s="52">
        <v>200</v>
      </c>
      <c r="I101" s="111" t="str">
        <f t="shared" ref="I101:I102" si="23">IF(OR(C101&lt;H101,C101=H101),"cumpre","ULTRAPASSA")</f>
        <v>cumpre</v>
      </c>
      <c r="J101" s="1"/>
    </row>
    <row r="102" spans="1:10" ht="10.5" customHeight="1" x14ac:dyDescent="0.25">
      <c r="A102" s="1"/>
      <c r="B102" s="63" t="s">
        <v>40</v>
      </c>
      <c r="C102" s="64"/>
      <c r="D102" s="52">
        <v>30</v>
      </c>
      <c r="E102" s="111" t="str">
        <f t="shared" si="21"/>
        <v>cumpre</v>
      </c>
      <c r="F102" s="52">
        <v>75</v>
      </c>
      <c r="G102" s="111" t="str">
        <f t="shared" si="22"/>
        <v>cumpre</v>
      </c>
      <c r="H102" s="52">
        <v>110</v>
      </c>
      <c r="I102" s="111" t="str">
        <f t="shared" si="23"/>
        <v>cumpre</v>
      </c>
      <c r="J102" s="1"/>
    </row>
    <row r="103" spans="1:10" ht="11.25" customHeight="1" x14ac:dyDescent="0.25">
      <c r="A103" s="1"/>
      <c r="B103" s="63" t="s">
        <v>41</v>
      </c>
      <c r="C103" s="64"/>
      <c r="D103" s="52">
        <v>50</v>
      </c>
      <c r="E103" s="111" t="str">
        <f>IF(OR(C103&lt;D103,C103=D103),"cumpre","ULTRAPASSA")</f>
        <v>cumpre</v>
      </c>
      <c r="F103" s="52">
        <v>300</v>
      </c>
      <c r="G103" s="111" t="str">
        <f>IF(OR(C103&lt;F103,C103=F103),"cumpre","ULTRAPASSA")</f>
        <v>cumpre</v>
      </c>
      <c r="H103" s="52">
        <v>450</v>
      </c>
      <c r="I103" s="111" t="str">
        <f>IF(OR(C103&lt;H103,C103=H103),"cumpre","ULTRAPASSA")</f>
        <v>cumpre</v>
      </c>
      <c r="J103" s="1"/>
    </row>
    <row r="104" spans="1:10" ht="11.25" customHeight="1" x14ac:dyDescent="0.25">
      <c r="A104" s="1"/>
      <c r="B104" s="63" t="s">
        <v>42</v>
      </c>
      <c r="C104" s="64"/>
      <c r="D104" s="52">
        <v>150</v>
      </c>
      <c r="E104" s="111" t="str">
        <f t="shared" ref="E104:E106" si="24">IF(OR(C104&lt;D104,C104=D104),"cumpre","ULTRAPASSA")</f>
        <v>cumpre</v>
      </c>
      <c r="F104" s="52">
        <v>300</v>
      </c>
      <c r="G104" s="111" t="str">
        <f t="shared" ref="G104:G106" si="25">IF(OR(C104&lt;F104,C104=F104),"cumpre","ULTRAPASSA")</f>
        <v>cumpre</v>
      </c>
      <c r="H104" s="52">
        <v>450</v>
      </c>
      <c r="I104" s="111" t="str">
        <f t="shared" ref="I104:I106" si="26">IF(OR(C104&lt;H104,C104=H104),"cumpre","ULTRAPASSA")</f>
        <v>cumpre</v>
      </c>
      <c r="J104" s="1"/>
    </row>
    <row r="105" spans="1:10" ht="11.25" customHeight="1" x14ac:dyDescent="0.25">
      <c r="A105" s="1"/>
      <c r="B105" s="63" t="s">
        <v>43</v>
      </c>
      <c r="C105" s="64"/>
      <c r="D105" s="52">
        <v>1</v>
      </c>
      <c r="E105" s="111" t="str">
        <f t="shared" si="24"/>
        <v>cumpre</v>
      </c>
      <c r="F105" s="52">
        <v>1.5</v>
      </c>
      <c r="G105" s="111" t="str">
        <f t="shared" si="25"/>
        <v>cumpre</v>
      </c>
      <c r="H105" s="52">
        <v>2</v>
      </c>
      <c r="I105" s="111" t="str">
        <f t="shared" si="26"/>
        <v>cumpre</v>
      </c>
      <c r="J105" s="1"/>
    </row>
    <row r="106" spans="1:10" ht="11.25" customHeight="1" x14ac:dyDescent="0.25">
      <c r="A106" s="1"/>
      <c r="B106" s="63" t="s">
        <v>44</v>
      </c>
      <c r="C106" s="64"/>
      <c r="D106" s="52">
        <v>50</v>
      </c>
      <c r="E106" s="111" t="str">
        <f t="shared" si="24"/>
        <v>cumpre</v>
      </c>
      <c r="F106" s="52">
        <v>200</v>
      </c>
      <c r="G106" s="111" t="str">
        <f t="shared" si="25"/>
        <v>cumpre</v>
      </c>
      <c r="H106" s="52">
        <v>300</v>
      </c>
      <c r="I106" s="111" t="str">
        <f t="shared" si="26"/>
        <v>cumpre</v>
      </c>
      <c r="J106" s="1"/>
    </row>
    <row r="107" spans="1:10" ht="8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2.75" customHeight="1" x14ac:dyDescent="0.25">
      <c r="A108" s="7" t="s">
        <v>2</v>
      </c>
      <c r="B108" s="1"/>
      <c r="C108" s="5" t="str">
        <f>IF(F94="","INDICAR PH DO SOLO",IF(AND(F94&gt;0,C100="",C101="",C102="",C103="",C104="",C105="",C106=""),"INTRODUZIR VALORES DOS METAIS",IF(AND(F94&gt;0,OR((AND(OR(F94&lt;5.5,F94=5.5),OR(AND(C100&gt;0,C100&lt;1),C100=1),OR(AND(C101&gt;0,C101&lt;50),C101=50),OR(AND(C102&gt;0,C102&lt;30),C102=30),OR(AND(C103&gt;0,C103&lt;50),C103=50),OR(AND(C104&gt;0,C104&lt;150),C104=150),OR(AND(C105&gt;0,C105&lt;1),C105=1),OR(AND(C106&gt;0,C106&lt;50),C106=50))), AND(F94&gt;5.5,OR(F94&lt;7,F94=7),OR(AND(C100&gt;0,C100&lt;3),C100=3),OR(AND(C101&gt;0,C101&lt;100),C101=100),OR(AND(C102&gt;0,C102&lt;75),C102=175),OR(AND(C103&gt;0,C103&lt;300),C103=300),OR(AND(C104&gt;0,C104&lt;300),C104=300),OR(AND(C105&gt;0,C105&lt;1.5),C105=1.5),OR(AND(C106&gt;0,C106&lt;200),C106=200)), AND(F94&gt;7,OR(AND(C100&gt;0,C100&lt;4),C100=4),OR(AND(C101&gt;0,C101&lt;200),C101=200),OR(AND(C102&gt;0,C102&lt;110),C102=110),OR(AND(C103&gt;0,C103&lt;450),C103=450),OR(AND(C104&gt;0,C104&lt;450),C104=450),OR(AND(C105&gt;0,C105&lt;2),C105=2),OR(AND(C106&gt;0,C106&lt;300),C106=300)))),"O SOLO PODE RECEBER LAMAS","O SOLO NÃO PODE RECEBER LAMAS")))</f>
        <v>INDICAR PH DO SOLO</v>
      </c>
      <c r="D108" s="66"/>
      <c r="E108" s="66"/>
      <c r="F108" s="66"/>
      <c r="G108" s="177"/>
      <c r="H108" s="177"/>
      <c r="I108" s="67"/>
      <c r="J108" s="1"/>
    </row>
    <row r="109" spans="1:10" ht="9.75" customHeight="1" x14ac:dyDescent="0.25">
      <c r="A109" s="7"/>
      <c r="B109" s="1"/>
      <c r="C109" s="5"/>
      <c r="D109" s="66"/>
      <c r="E109" s="66"/>
      <c r="F109" s="66"/>
      <c r="G109" s="68"/>
      <c r="H109" s="68"/>
      <c r="I109" s="68"/>
      <c r="J109" s="1"/>
    </row>
    <row r="110" spans="1:10" ht="12.75" customHeight="1" x14ac:dyDescent="0.25">
      <c r="A110" s="57" t="s">
        <v>62</v>
      </c>
      <c r="B110" s="1"/>
      <c r="C110" s="54"/>
      <c r="D110" s="54"/>
      <c r="E110" s="1"/>
      <c r="F110" s="1"/>
      <c r="H110" s="58" t="s">
        <v>53</v>
      </c>
      <c r="I110" s="59"/>
      <c r="J110" s="1"/>
    </row>
    <row r="111" spans="1:10" ht="6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2" customHeight="1" x14ac:dyDescent="0.25">
      <c r="A112" s="1"/>
      <c r="B112" s="60" t="s">
        <v>54</v>
      </c>
      <c r="C112" s="61"/>
      <c r="D112" s="1"/>
      <c r="E112" s="41" t="s">
        <v>103</v>
      </c>
      <c r="F112" s="62"/>
      <c r="I112" s="1"/>
      <c r="J112" s="1"/>
    </row>
    <row r="113" spans="1:10" x14ac:dyDescent="0.25">
      <c r="B113" s="1"/>
      <c r="C113" s="1"/>
      <c r="D113" s="1"/>
      <c r="E113" s="1"/>
      <c r="F113" s="1"/>
      <c r="I113" s="1"/>
      <c r="J113" s="1"/>
    </row>
    <row r="114" spans="1:10" ht="11.25" customHeight="1" x14ac:dyDescent="0.25">
      <c r="A114" s="1"/>
      <c r="B114" s="12" t="s">
        <v>55</v>
      </c>
      <c r="C114" s="1"/>
      <c r="D114" s="1"/>
      <c r="E114" s="1"/>
      <c r="F114" s="1"/>
      <c r="G114" s="1"/>
      <c r="H114" s="1"/>
      <c r="I114" s="14" t="s">
        <v>10</v>
      </c>
      <c r="J114" s="1"/>
    </row>
    <row r="115" spans="1:10" ht="4.5" customHeight="1" x14ac:dyDescent="0.25">
      <c r="A115" s="2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3.5" customHeight="1" x14ac:dyDescent="0.25">
      <c r="A116" s="1"/>
      <c r="B116" s="173" t="s">
        <v>94</v>
      </c>
      <c r="C116" s="173" t="s">
        <v>104</v>
      </c>
      <c r="D116" s="175" t="s">
        <v>56</v>
      </c>
      <c r="E116" s="176"/>
      <c r="F116" s="175" t="s">
        <v>57</v>
      </c>
      <c r="G116" s="176"/>
      <c r="H116" s="175" t="s">
        <v>70</v>
      </c>
      <c r="I116" s="176"/>
      <c r="J116" s="1"/>
    </row>
    <row r="117" spans="1:10" ht="23.25" customHeight="1" x14ac:dyDescent="0.25">
      <c r="A117" s="1"/>
      <c r="B117" s="174"/>
      <c r="C117" s="174"/>
      <c r="D117" s="132" t="s">
        <v>95</v>
      </c>
      <c r="E117" s="133" t="s">
        <v>98</v>
      </c>
      <c r="F117" s="132" t="s">
        <v>95</v>
      </c>
      <c r="G117" s="133" t="s">
        <v>98</v>
      </c>
      <c r="H117" s="132" t="s">
        <v>95</v>
      </c>
      <c r="I117" s="133" t="s">
        <v>96</v>
      </c>
      <c r="J117" s="1"/>
    </row>
    <row r="118" spans="1:10" ht="11.25" customHeight="1" x14ac:dyDescent="0.25">
      <c r="A118" s="1"/>
      <c r="B118" s="63" t="s">
        <v>38</v>
      </c>
      <c r="C118" s="64"/>
      <c r="D118" s="52">
        <v>1</v>
      </c>
      <c r="E118" s="111" t="str">
        <f>IF(OR(C118&lt;D118,C118=D118),"cumpre","ULTRAPASSA")</f>
        <v>cumpre</v>
      </c>
      <c r="F118" s="52">
        <v>3</v>
      </c>
      <c r="G118" s="111" t="str">
        <f>IF(OR(C118&lt;F118,C118=F118),"cumpre","ULTRAPASSA")</f>
        <v>cumpre</v>
      </c>
      <c r="H118" s="52">
        <v>4</v>
      </c>
      <c r="I118" s="111" t="str">
        <f>IF(OR(C118&lt;H118,C118=H118),"cumpre","ULTRAPASSA")</f>
        <v>cumpre</v>
      </c>
      <c r="J118" s="1"/>
    </row>
    <row r="119" spans="1:10" ht="11.25" customHeight="1" x14ac:dyDescent="0.25">
      <c r="A119" s="1"/>
      <c r="B119" s="63" t="s">
        <v>39</v>
      </c>
      <c r="C119" s="64"/>
      <c r="D119" s="52">
        <v>50</v>
      </c>
      <c r="E119" s="111" t="str">
        <f t="shared" ref="E119:E120" si="27">IF(OR(C119&lt;D119,C119=D119),"cumpre","ULTRAPASSA")</f>
        <v>cumpre</v>
      </c>
      <c r="F119" s="52">
        <v>100</v>
      </c>
      <c r="G119" s="111" t="str">
        <f t="shared" ref="G119:G120" si="28">IF(OR(C119&lt;F119,C119=F119),"cumpre","ULTRAPASSA")</f>
        <v>cumpre</v>
      </c>
      <c r="H119" s="52">
        <v>200</v>
      </c>
      <c r="I119" s="111" t="str">
        <f t="shared" ref="I119:I120" si="29">IF(OR(C119&lt;H119,C119=H119),"cumpre","ULTRAPASSA")</f>
        <v>cumpre</v>
      </c>
      <c r="J119" s="1"/>
    </row>
    <row r="120" spans="1:10" ht="10.5" customHeight="1" x14ac:dyDescent="0.25">
      <c r="A120" s="1"/>
      <c r="B120" s="63" t="s">
        <v>40</v>
      </c>
      <c r="C120" s="64"/>
      <c r="D120" s="52">
        <v>30</v>
      </c>
      <c r="E120" s="111" t="str">
        <f t="shared" si="27"/>
        <v>cumpre</v>
      </c>
      <c r="F120" s="52">
        <v>75</v>
      </c>
      <c r="G120" s="111" t="str">
        <f t="shared" si="28"/>
        <v>cumpre</v>
      </c>
      <c r="H120" s="52">
        <v>110</v>
      </c>
      <c r="I120" s="111" t="str">
        <f t="shared" si="29"/>
        <v>cumpre</v>
      </c>
      <c r="J120" s="1"/>
    </row>
    <row r="121" spans="1:10" ht="11.25" customHeight="1" x14ac:dyDescent="0.25">
      <c r="A121" s="1"/>
      <c r="B121" s="63" t="s">
        <v>41</v>
      </c>
      <c r="C121" s="64"/>
      <c r="D121" s="52">
        <v>50</v>
      </c>
      <c r="E121" s="111" t="str">
        <f>IF(OR(C121&lt;D121,C121=D121),"cumpre","ULTRAPASSA")</f>
        <v>cumpre</v>
      </c>
      <c r="F121" s="52">
        <v>300</v>
      </c>
      <c r="G121" s="111" t="str">
        <f>IF(OR(C121&lt;F121,C121=F121),"cumpre","ULTRAPASSA")</f>
        <v>cumpre</v>
      </c>
      <c r="H121" s="52">
        <v>450</v>
      </c>
      <c r="I121" s="111" t="str">
        <f>IF(OR(C121&lt;H121,C121=H121),"cumpre","ULTRAPASSA")</f>
        <v>cumpre</v>
      </c>
      <c r="J121" s="1"/>
    </row>
    <row r="122" spans="1:10" ht="11.25" customHeight="1" x14ac:dyDescent="0.25">
      <c r="A122" s="1"/>
      <c r="B122" s="63" t="s">
        <v>42</v>
      </c>
      <c r="C122" s="64"/>
      <c r="D122" s="52">
        <v>150</v>
      </c>
      <c r="E122" s="111" t="str">
        <f t="shared" ref="E122:E124" si="30">IF(OR(C122&lt;D122,C122=D122),"cumpre","ULTRAPASSA")</f>
        <v>cumpre</v>
      </c>
      <c r="F122" s="52">
        <v>300</v>
      </c>
      <c r="G122" s="111" t="str">
        <f t="shared" ref="G122:G124" si="31">IF(OR(C122&lt;F122,C122=F122),"cumpre","ULTRAPASSA")</f>
        <v>cumpre</v>
      </c>
      <c r="H122" s="52">
        <v>450</v>
      </c>
      <c r="I122" s="111" t="str">
        <f t="shared" ref="I122:I124" si="32">IF(OR(C122&lt;H122,C122=H122),"cumpre","ULTRAPASSA")</f>
        <v>cumpre</v>
      </c>
      <c r="J122" s="1"/>
    </row>
    <row r="123" spans="1:10" ht="11.25" customHeight="1" x14ac:dyDescent="0.25">
      <c r="A123" s="1"/>
      <c r="B123" s="63" t="s">
        <v>43</v>
      </c>
      <c r="C123" s="64"/>
      <c r="D123" s="52">
        <v>1</v>
      </c>
      <c r="E123" s="111" t="str">
        <f t="shared" si="30"/>
        <v>cumpre</v>
      </c>
      <c r="F123" s="52">
        <v>1.5</v>
      </c>
      <c r="G123" s="111" t="str">
        <f t="shared" si="31"/>
        <v>cumpre</v>
      </c>
      <c r="H123" s="52">
        <v>2</v>
      </c>
      <c r="I123" s="111" t="str">
        <f t="shared" si="32"/>
        <v>cumpre</v>
      </c>
      <c r="J123" s="1"/>
    </row>
    <row r="124" spans="1:10" ht="11.25" customHeight="1" x14ac:dyDescent="0.25">
      <c r="A124" s="1"/>
      <c r="B124" s="63" t="s">
        <v>44</v>
      </c>
      <c r="C124" s="64"/>
      <c r="D124" s="52">
        <v>50</v>
      </c>
      <c r="E124" s="111" t="str">
        <f t="shared" si="30"/>
        <v>cumpre</v>
      </c>
      <c r="F124" s="52">
        <v>200</v>
      </c>
      <c r="G124" s="111" t="str">
        <f t="shared" si="31"/>
        <v>cumpre</v>
      </c>
      <c r="H124" s="52">
        <v>300</v>
      </c>
      <c r="I124" s="111" t="str">
        <f t="shared" si="32"/>
        <v>cumpre</v>
      </c>
      <c r="J124" s="1"/>
    </row>
    <row r="125" spans="1:10" ht="8.25" customHeight="1" x14ac:dyDescent="0.25">
      <c r="A125" s="1"/>
      <c r="B125" s="1"/>
      <c r="C125" s="1"/>
      <c r="D125" s="1"/>
      <c r="E125" s="138"/>
      <c r="F125" s="1"/>
      <c r="G125" s="1"/>
      <c r="H125" s="1"/>
      <c r="I125" s="1"/>
      <c r="J125" s="1"/>
    </row>
    <row r="126" spans="1:10" ht="12.75" customHeight="1" x14ac:dyDescent="0.25">
      <c r="A126" s="7" t="s">
        <v>2</v>
      </c>
      <c r="B126" s="1"/>
      <c r="C126" s="5" t="str">
        <f>IF(F112="","INDICAR PH DO SOLO",IF(AND(F112&gt;0,C118="",C119="",C120="",C121="",C122="",C123="",C124=""),"INTRODUZIR VALORES DOS METAIS",IF(AND(F112&gt;0,OR((AND(OR(F112&lt;5.5,F112=5.5),OR(AND(C118&gt;0,C118&lt;1),C118=1),OR(AND(C119&gt;0,C119&lt;50),C119=50),OR(AND(C120&gt;0,C120&lt;30),C120=30),OR(AND(C121&gt;0,C121&lt;50),C121=50),OR(AND(C122&gt;0,C122&lt;150),C122=150),OR(AND(C123&gt;0,C123&lt;1),C123=1),OR(AND(C124&gt;0,C124&lt;50),C124=50))), AND(F112&gt;5.5,OR(F112&lt;7,F112=7),OR(AND(C118&gt;0,C118&lt;3),C118=3),OR(AND(C119&gt;0,C119&lt;100),C119=100),OR(AND(C120&gt;0,C120&lt;75),C120=175),OR(AND(C121&gt;0,C121&lt;300),C121=300),OR(AND(C122&gt;0,C122&lt;300),C122=300),OR(AND(C123&gt;0,C123&lt;1.5),C123=1.5),OR(AND(C124&gt;0,C124&lt;200),C124=200)), AND(F112&gt;7,OR(AND(C118&gt;0,C118&lt;4),C118=4),OR(AND(C119&gt;0,C119&lt;200),C119=200),OR(AND(C120&gt;0,C120&lt;110),C120=110),OR(AND(C121&gt;0,C121&lt;450),C121=450),OR(AND(C122&gt;0,C122&lt;450),C122=450),OR(AND(C123&gt;0,C123&lt;2),C123=2),OR(AND(C124&gt;0,C124&lt;300),C124=300)))),"O SOLO PODE RECEBER LAMAS","O SOLO NÃO PODE RECEBER LAMAS")))</f>
        <v>INDICAR PH DO SOLO</v>
      </c>
      <c r="D126" s="66"/>
      <c r="E126" s="66"/>
      <c r="F126" s="66"/>
      <c r="G126" s="177"/>
      <c r="H126" s="177"/>
      <c r="I126" s="67"/>
      <c r="J126" s="1"/>
    </row>
    <row r="127" spans="1:10" ht="13.8" x14ac:dyDescent="0.25">
      <c r="A127" s="7"/>
      <c r="B127" s="1"/>
      <c r="C127" s="5"/>
      <c r="D127" s="66"/>
      <c r="E127" s="66"/>
      <c r="F127" s="66"/>
      <c r="G127" s="68"/>
      <c r="H127" s="68"/>
      <c r="I127" s="68"/>
      <c r="J127" s="1"/>
    </row>
    <row r="128" spans="1:10" ht="13.8" x14ac:dyDescent="0.25">
      <c r="A128" s="7"/>
      <c r="B128" s="1"/>
      <c r="C128" s="5"/>
      <c r="D128" s="66"/>
      <c r="E128" s="66"/>
      <c r="F128" s="66"/>
      <c r="G128" s="68"/>
      <c r="H128" s="68"/>
      <c r="I128" s="68"/>
      <c r="J128" s="1"/>
    </row>
    <row r="129" spans="1:10" ht="13.8" x14ac:dyDescent="0.25">
      <c r="A129" s="7"/>
      <c r="B129" s="1"/>
      <c r="C129" s="5"/>
      <c r="D129" s="66"/>
      <c r="E129" s="66"/>
      <c r="F129" s="66"/>
      <c r="G129" s="68"/>
      <c r="H129" s="68"/>
      <c r="I129" s="68"/>
      <c r="J129" s="1"/>
    </row>
    <row r="130" spans="1:10" ht="27" customHeight="1" x14ac:dyDescent="0.25">
      <c r="A130" s="169" t="s">
        <v>71</v>
      </c>
      <c r="B130" s="169"/>
      <c r="C130" s="169"/>
      <c r="D130" s="169"/>
      <c r="E130" s="169"/>
      <c r="F130" s="169"/>
      <c r="G130" s="169"/>
      <c r="H130" s="169"/>
      <c r="I130" s="169"/>
      <c r="J130" s="1"/>
    </row>
    <row r="131" spans="1:10" ht="13.8" x14ac:dyDescent="0.25">
      <c r="A131" s="7"/>
      <c r="B131" s="1"/>
      <c r="C131" s="5"/>
      <c r="D131" s="66"/>
      <c r="E131" s="66"/>
      <c r="F131" s="66"/>
      <c r="G131" s="68"/>
      <c r="H131" s="68"/>
      <c r="I131" s="68"/>
      <c r="J131" s="1"/>
    </row>
    <row r="132" spans="1:10" ht="13.8" x14ac:dyDescent="0.25">
      <c r="A132" s="7"/>
      <c r="B132" s="1"/>
      <c r="C132" s="5"/>
      <c r="D132" s="66"/>
      <c r="E132" s="66"/>
      <c r="F132" s="66"/>
      <c r="G132" s="68"/>
      <c r="H132" s="68"/>
      <c r="I132" s="68"/>
      <c r="J132" s="1"/>
    </row>
    <row r="133" spans="1:10" s="56" customFormat="1" ht="12.75" customHeight="1" x14ac:dyDescent="0.25">
      <c r="A133" s="170" t="s">
        <v>51</v>
      </c>
      <c r="B133" s="171"/>
      <c r="C133" s="171"/>
      <c r="D133" s="171"/>
      <c r="E133" s="171"/>
      <c r="F133" s="171"/>
      <c r="G133" s="171"/>
      <c r="H133" s="171"/>
      <c r="I133" s="172"/>
      <c r="J133" s="98"/>
    </row>
    <row r="134" spans="1:10" ht="16.5" customHeight="1" x14ac:dyDescent="0.25">
      <c r="A134" s="7"/>
      <c r="B134" s="1"/>
      <c r="C134" s="5"/>
      <c r="D134" s="66"/>
      <c r="E134" s="66"/>
      <c r="F134" s="66"/>
      <c r="G134" s="68"/>
      <c r="H134" s="68"/>
      <c r="I134" s="68"/>
      <c r="J134" s="1"/>
    </row>
    <row r="135" spans="1:10" ht="12.75" customHeight="1" x14ac:dyDescent="0.25">
      <c r="A135" s="57" t="s">
        <v>63</v>
      </c>
      <c r="B135" s="1"/>
      <c r="C135" s="54"/>
      <c r="D135" s="54"/>
      <c r="E135" s="1"/>
      <c r="F135" s="1"/>
      <c r="H135" s="58" t="s">
        <v>53</v>
      </c>
      <c r="I135" s="59"/>
      <c r="J135" s="1"/>
    </row>
    <row r="136" spans="1:10" ht="6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2" customHeight="1" x14ac:dyDescent="0.25">
      <c r="A137" s="1"/>
      <c r="B137" s="60" t="s">
        <v>54</v>
      </c>
      <c r="C137" s="61"/>
      <c r="D137" s="1"/>
      <c r="E137" s="41" t="s">
        <v>103</v>
      </c>
      <c r="F137" s="62"/>
      <c r="I137" s="1"/>
      <c r="J137" s="1"/>
    </row>
    <row r="138" spans="1:10" ht="10.5" customHeight="1" x14ac:dyDescent="0.25">
      <c r="B138" s="1"/>
      <c r="C138" s="1"/>
      <c r="D138" s="1"/>
      <c r="E138" s="1"/>
      <c r="F138" s="1"/>
      <c r="I138" s="1"/>
      <c r="J138" s="1"/>
    </row>
    <row r="139" spans="1:10" ht="11.25" customHeight="1" x14ac:dyDescent="0.25">
      <c r="A139" s="1"/>
      <c r="B139" s="12" t="s">
        <v>55</v>
      </c>
      <c r="C139" s="1"/>
      <c r="D139" s="1"/>
      <c r="E139" s="1"/>
      <c r="F139" s="1"/>
      <c r="G139" s="1"/>
      <c r="H139" s="1"/>
      <c r="I139" s="14" t="s">
        <v>10</v>
      </c>
      <c r="J139" s="1"/>
    </row>
    <row r="140" spans="1:10" ht="4.5" customHeight="1" x14ac:dyDescent="0.25">
      <c r="A140" s="2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3.5" customHeight="1" x14ac:dyDescent="0.25">
      <c r="A141" s="1"/>
      <c r="B141" s="173" t="s">
        <v>94</v>
      </c>
      <c r="C141" s="173" t="s">
        <v>104</v>
      </c>
      <c r="D141" s="175" t="s">
        <v>56</v>
      </c>
      <c r="E141" s="176"/>
      <c r="F141" s="175" t="s">
        <v>57</v>
      </c>
      <c r="G141" s="176"/>
      <c r="H141" s="175" t="s">
        <v>70</v>
      </c>
      <c r="I141" s="176"/>
      <c r="J141" s="1"/>
    </row>
    <row r="142" spans="1:10" ht="23.25" customHeight="1" x14ac:dyDescent="0.25">
      <c r="A142" s="1"/>
      <c r="B142" s="174"/>
      <c r="C142" s="174"/>
      <c r="D142" s="132" t="s">
        <v>95</v>
      </c>
      <c r="E142" s="133" t="s">
        <v>98</v>
      </c>
      <c r="F142" s="132" t="s">
        <v>95</v>
      </c>
      <c r="G142" s="133" t="s">
        <v>98</v>
      </c>
      <c r="H142" s="132" t="s">
        <v>95</v>
      </c>
      <c r="I142" s="133" t="s">
        <v>96</v>
      </c>
      <c r="J142" s="1"/>
    </row>
    <row r="143" spans="1:10" ht="11.25" customHeight="1" x14ac:dyDescent="0.25">
      <c r="A143" s="1"/>
      <c r="B143" s="63" t="s">
        <v>38</v>
      </c>
      <c r="C143" s="64"/>
      <c r="D143" s="52">
        <v>1</v>
      </c>
      <c r="E143" s="111" t="str">
        <f>IF(OR(C143&lt;D143,C143=D143),"cumpre","ULTRAPASSA")</f>
        <v>cumpre</v>
      </c>
      <c r="F143" s="52">
        <v>3</v>
      </c>
      <c r="G143" s="111" t="str">
        <f>IF(OR(C143&lt;F143,C143=F143),"cumpre","ULTRAPASSA")</f>
        <v>cumpre</v>
      </c>
      <c r="H143" s="52">
        <v>4</v>
      </c>
      <c r="I143" s="111" t="str">
        <f>IF(OR(C143&lt;H143,C143=H143),"cumpre","ULTRAPASSA")</f>
        <v>cumpre</v>
      </c>
      <c r="J143" s="1"/>
    </row>
    <row r="144" spans="1:10" ht="11.25" customHeight="1" x14ac:dyDescent="0.25">
      <c r="A144" s="1"/>
      <c r="B144" s="63" t="s">
        <v>39</v>
      </c>
      <c r="C144" s="64"/>
      <c r="D144" s="52">
        <v>50</v>
      </c>
      <c r="E144" s="111" t="str">
        <f t="shared" ref="E144:E145" si="33">IF(OR(C144&lt;D144,C144=D144),"cumpre","ULTRAPASSA")</f>
        <v>cumpre</v>
      </c>
      <c r="F144" s="52">
        <v>100</v>
      </c>
      <c r="G144" s="111" t="str">
        <f t="shared" ref="G144:G145" si="34">IF(OR(C144&lt;F144,C144=F144),"cumpre","ULTRAPASSA")</f>
        <v>cumpre</v>
      </c>
      <c r="H144" s="52">
        <v>200</v>
      </c>
      <c r="I144" s="111" t="str">
        <f t="shared" ref="I144:I145" si="35">IF(OR(C144&lt;H144,C144=H144),"cumpre","ULTRAPASSA")</f>
        <v>cumpre</v>
      </c>
      <c r="J144" s="1"/>
    </row>
    <row r="145" spans="1:10" ht="10.5" customHeight="1" x14ac:dyDescent="0.25">
      <c r="A145" s="1"/>
      <c r="B145" s="63" t="s">
        <v>40</v>
      </c>
      <c r="C145" s="64"/>
      <c r="D145" s="52">
        <v>30</v>
      </c>
      <c r="E145" s="111" t="str">
        <f t="shared" si="33"/>
        <v>cumpre</v>
      </c>
      <c r="F145" s="52">
        <v>75</v>
      </c>
      <c r="G145" s="111" t="str">
        <f t="shared" si="34"/>
        <v>cumpre</v>
      </c>
      <c r="H145" s="52">
        <v>110</v>
      </c>
      <c r="I145" s="111" t="str">
        <f t="shared" si="35"/>
        <v>cumpre</v>
      </c>
      <c r="J145" s="1"/>
    </row>
    <row r="146" spans="1:10" ht="11.25" customHeight="1" x14ac:dyDescent="0.25">
      <c r="A146" s="1"/>
      <c r="B146" s="63" t="s">
        <v>41</v>
      </c>
      <c r="C146" s="64"/>
      <c r="D146" s="52">
        <v>50</v>
      </c>
      <c r="E146" s="111" t="str">
        <f>IF(OR(C146&lt;D146,C146=D146),"cumpre","ULTRAPASSA")</f>
        <v>cumpre</v>
      </c>
      <c r="F146" s="52">
        <v>300</v>
      </c>
      <c r="G146" s="111" t="str">
        <f>IF(OR(C146&lt;F146,C146=F146),"cumpre","ULTRAPASSA")</f>
        <v>cumpre</v>
      </c>
      <c r="H146" s="52">
        <v>450</v>
      </c>
      <c r="I146" s="111" t="str">
        <f>IF(OR(C146&lt;H146,C146=H146),"cumpre","ULTRAPASSA")</f>
        <v>cumpre</v>
      </c>
      <c r="J146" s="1"/>
    </row>
    <row r="147" spans="1:10" ht="11.25" customHeight="1" x14ac:dyDescent="0.25">
      <c r="A147" s="1"/>
      <c r="B147" s="63" t="s">
        <v>42</v>
      </c>
      <c r="C147" s="64"/>
      <c r="D147" s="52">
        <v>150</v>
      </c>
      <c r="E147" s="111" t="str">
        <f t="shared" ref="E147:E149" si="36">IF(OR(C147&lt;D147,C147=D147),"cumpre","ULTRAPASSA")</f>
        <v>cumpre</v>
      </c>
      <c r="F147" s="52">
        <v>300</v>
      </c>
      <c r="G147" s="111" t="str">
        <f t="shared" ref="G147:G149" si="37">IF(OR(C147&lt;F147,C147=F147),"cumpre","ULTRAPASSA")</f>
        <v>cumpre</v>
      </c>
      <c r="H147" s="52">
        <v>450</v>
      </c>
      <c r="I147" s="111" t="str">
        <f t="shared" ref="I147:I149" si="38">IF(OR(C147&lt;H147,C147=H147),"cumpre","ULTRAPASSA")</f>
        <v>cumpre</v>
      </c>
      <c r="J147" s="1"/>
    </row>
    <row r="148" spans="1:10" ht="11.25" customHeight="1" x14ac:dyDescent="0.25">
      <c r="A148" s="1"/>
      <c r="B148" s="63" t="s">
        <v>43</v>
      </c>
      <c r="C148" s="64"/>
      <c r="D148" s="52">
        <v>1</v>
      </c>
      <c r="E148" s="111" t="str">
        <f t="shared" si="36"/>
        <v>cumpre</v>
      </c>
      <c r="F148" s="52">
        <v>1.5</v>
      </c>
      <c r="G148" s="111" t="str">
        <f t="shared" si="37"/>
        <v>cumpre</v>
      </c>
      <c r="H148" s="52">
        <v>2</v>
      </c>
      <c r="I148" s="111" t="str">
        <f t="shared" si="38"/>
        <v>cumpre</v>
      </c>
      <c r="J148" s="1"/>
    </row>
    <row r="149" spans="1:10" ht="11.25" customHeight="1" x14ac:dyDescent="0.25">
      <c r="A149" s="1"/>
      <c r="B149" s="63" t="s">
        <v>44</v>
      </c>
      <c r="C149" s="64"/>
      <c r="D149" s="52">
        <v>50</v>
      </c>
      <c r="E149" s="111" t="str">
        <f t="shared" si="36"/>
        <v>cumpre</v>
      </c>
      <c r="F149" s="52">
        <v>200</v>
      </c>
      <c r="G149" s="111" t="str">
        <f t="shared" si="37"/>
        <v>cumpre</v>
      </c>
      <c r="H149" s="52">
        <v>300</v>
      </c>
      <c r="I149" s="111" t="str">
        <f t="shared" si="38"/>
        <v>cumpre</v>
      </c>
      <c r="J149" s="1"/>
    </row>
    <row r="150" spans="1:10" ht="8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2.75" customHeight="1" x14ac:dyDescent="0.25">
      <c r="A151" s="7" t="s">
        <v>2</v>
      </c>
      <c r="B151" s="1"/>
      <c r="C151" s="5" t="str">
        <f>IF(F137="","INDICAR PH DO SOLO",IF(AND(F137&gt;0,C143="",C144="",C145="",C146="",C147="",C148="",C149=""),"INTRODUZIR VALORES DOS METAIS",IF(AND(F137&gt;0,OR((AND(OR(F137&lt;5.5,F137=5.5),OR(AND(C143&gt;0,C143&lt;1),C143=1),OR(AND(C144&gt;0,C144&lt;50),C144=50),OR(AND(C145&gt;0,C145&lt;30),C145=30),OR(AND(C146&gt;0,C146&lt;50),C146=50),OR(AND(C147&gt;0,C147&lt;150),C147=150),OR(AND(C148&gt;0,C148&lt;1),C148=1),OR(AND(C149&gt;0,C149&lt;50),C149=50))), AND(F137&gt;5.5,OR(F137&lt;7,F137=7),OR(AND(C143&gt;0,C143&lt;3),C143=3),OR(AND(C144&gt;0,C144&lt;100),C144=100),OR(AND(C145&gt;0,C145&lt;75),C145=175),OR(AND(C146&gt;0,C146&lt;300),C146=300),OR(AND(C147&gt;0,C147&lt;300),C147=300),OR(AND(C148&gt;0,C148&lt;1.5),C148=1.5),OR(AND(C149&gt;0,C149&lt;200),C149=200)), AND(F137&gt;7,OR(AND(C143&gt;0,C143&lt;4),C143=4),OR(AND(C144&gt;0,C144&lt;200),C144=200),OR(AND(C145&gt;0,C145&lt;110),C145=110),OR(AND(C146&gt;0,C146&lt;450),C146=450),OR(AND(C147&gt;0,C147&lt;450),C147=450),OR(AND(C148&gt;0,C148&lt;2),C148=2),OR(AND(C149&gt;0,C149&lt;300),C149=300)))),"O SOLO PODE RECEBER LAMAS","O SOLO NÃO PODE RECEBER LAMAS")))</f>
        <v>INDICAR PH DO SOLO</v>
      </c>
      <c r="D151" s="66"/>
      <c r="E151" s="66"/>
      <c r="F151" s="66"/>
      <c r="G151" s="177"/>
      <c r="H151" s="177"/>
      <c r="I151" s="67"/>
      <c r="J151" s="1"/>
    </row>
    <row r="152" spans="1:10" ht="12" customHeight="1" x14ac:dyDescent="0.25">
      <c r="A152" s="7"/>
      <c r="B152" s="1"/>
      <c r="C152" s="5"/>
      <c r="D152" s="66"/>
      <c r="E152" s="66"/>
      <c r="F152" s="66"/>
      <c r="G152" s="68"/>
      <c r="H152" s="68"/>
      <c r="I152" s="68"/>
      <c r="J152" s="1"/>
    </row>
    <row r="153" spans="1:10" ht="12.75" customHeight="1" x14ac:dyDescent="0.25">
      <c r="A153" s="57" t="s">
        <v>64</v>
      </c>
      <c r="B153" s="1"/>
      <c r="C153" s="54"/>
      <c r="D153" s="54"/>
      <c r="E153" s="1"/>
      <c r="F153" s="1"/>
      <c r="H153" s="58" t="s">
        <v>53</v>
      </c>
      <c r="I153" s="59"/>
      <c r="J153" s="1"/>
    </row>
    <row r="154" spans="1:10" ht="6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2" customHeight="1" x14ac:dyDescent="0.25">
      <c r="A155" s="1"/>
      <c r="B155" s="60" t="s">
        <v>54</v>
      </c>
      <c r="C155" s="61"/>
      <c r="D155" s="1"/>
      <c r="E155" s="41" t="s">
        <v>103</v>
      </c>
      <c r="F155" s="62"/>
      <c r="I155" s="1"/>
      <c r="J155" s="1"/>
    </row>
    <row r="156" spans="1:10" ht="9.75" customHeight="1" x14ac:dyDescent="0.25">
      <c r="B156" s="1"/>
      <c r="C156" s="1"/>
      <c r="D156" s="1"/>
      <c r="E156" s="1"/>
      <c r="F156" s="1"/>
      <c r="I156" s="1"/>
      <c r="J156" s="1"/>
    </row>
    <row r="157" spans="1:10" ht="11.25" customHeight="1" x14ac:dyDescent="0.25">
      <c r="A157" s="1"/>
      <c r="B157" s="12" t="s">
        <v>55</v>
      </c>
      <c r="C157" s="1"/>
      <c r="D157" s="1"/>
      <c r="E157" s="1"/>
      <c r="F157" s="1"/>
      <c r="G157" s="1"/>
      <c r="H157" s="1"/>
      <c r="I157" s="14" t="s">
        <v>10</v>
      </c>
      <c r="J157" s="1"/>
    </row>
    <row r="158" spans="1:10" ht="4.5" customHeight="1" x14ac:dyDescent="0.25">
      <c r="A158" s="2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3.5" customHeight="1" x14ac:dyDescent="0.25">
      <c r="A159" s="1"/>
      <c r="B159" s="173" t="s">
        <v>94</v>
      </c>
      <c r="C159" s="173" t="s">
        <v>104</v>
      </c>
      <c r="D159" s="175" t="s">
        <v>56</v>
      </c>
      <c r="E159" s="176"/>
      <c r="F159" s="175" t="s">
        <v>57</v>
      </c>
      <c r="G159" s="176"/>
      <c r="H159" s="175" t="s">
        <v>70</v>
      </c>
      <c r="I159" s="176"/>
      <c r="J159" s="1"/>
    </row>
    <row r="160" spans="1:10" ht="23.25" customHeight="1" x14ac:dyDescent="0.25">
      <c r="A160" s="1"/>
      <c r="B160" s="174"/>
      <c r="C160" s="174"/>
      <c r="D160" s="132" t="s">
        <v>95</v>
      </c>
      <c r="E160" s="133" t="s">
        <v>98</v>
      </c>
      <c r="F160" s="132" t="s">
        <v>95</v>
      </c>
      <c r="G160" s="133" t="s">
        <v>98</v>
      </c>
      <c r="H160" s="132" t="s">
        <v>95</v>
      </c>
      <c r="I160" s="133" t="s">
        <v>96</v>
      </c>
      <c r="J160" s="1"/>
    </row>
    <row r="161" spans="1:10" ht="11.25" customHeight="1" x14ac:dyDescent="0.25">
      <c r="A161" s="1"/>
      <c r="B161" s="63" t="s">
        <v>38</v>
      </c>
      <c r="C161" s="64"/>
      <c r="D161" s="52">
        <v>1</v>
      </c>
      <c r="E161" s="111" t="str">
        <f>IF(OR(C161&lt;D161,C161=D161),"cumpre","ULTRAPASSA")</f>
        <v>cumpre</v>
      </c>
      <c r="F161" s="52">
        <v>3</v>
      </c>
      <c r="G161" s="111" t="str">
        <f>IF(OR(C161&lt;F161,C161=F161),"cumpre","ULTRAPASSA")</f>
        <v>cumpre</v>
      </c>
      <c r="H161" s="52">
        <v>4</v>
      </c>
      <c r="I161" s="111" t="str">
        <f>IF(OR(C161&lt;H161,C161=H161),"cumpre","ULTRAPASSA")</f>
        <v>cumpre</v>
      </c>
      <c r="J161" s="1"/>
    </row>
    <row r="162" spans="1:10" ht="11.25" customHeight="1" x14ac:dyDescent="0.25">
      <c r="A162" s="1"/>
      <c r="B162" s="63" t="s">
        <v>39</v>
      </c>
      <c r="C162" s="64"/>
      <c r="D162" s="52">
        <v>50</v>
      </c>
      <c r="E162" s="111" t="str">
        <f t="shared" ref="E162:E163" si="39">IF(OR(C162&lt;D162,C162=D162),"cumpre","ULTRAPASSA")</f>
        <v>cumpre</v>
      </c>
      <c r="F162" s="52">
        <v>100</v>
      </c>
      <c r="G162" s="111" t="str">
        <f t="shared" ref="G162:G163" si="40">IF(OR(C162&lt;F162,C162=F162),"cumpre","ULTRAPASSA")</f>
        <v>cumpre</v>
      </c>
      <c r="H162" s="52">
        <v>200</v>
      </c>
      <c r="I162" s="111" t="str">
        <f t="shared" ref="I162:I163" si="41">IF(OR(C162&lt;H162,C162=H162),"cumpre","ULTRAPASSA")</f>
        <v>cumpre</v>
      </c>
      <c r="J162" s="1"/>
    </row>
    <row r="163" spans="1:10" ht="10.5" customHeight="1" x14ac:dyDescent="0.25">
      <c r="A163" s="1"/>
      <c r="B163" s="63" t="s">
        <v>40</v>
      </c>
      <c r="C163" s="64"/>
      <c r="D163" s="52">
        <v>30</v>
      </c>
      <c r="E163" s="111" t="str">
        <f t="shared" si="39"/>
        <v>cumpre</v>
      </c>
      <c r="F163" s="52">
        <v>75</v>
      </c>
      <c r="G163" s="111" t="str">
        <f t="shared" si="40"/>
        <v>cumpre</v>
      </c>
      <c r="H163" s="52">
        <v>110</v>
      </c>
      <c r="I163" s="111" t="str">
        <f t="shared" si="41"/>
        <v>cumpre</v>
      </c>
      <c r="J163" s="1"/>
    </row>
    <row r="164" spans="1:10" ht="11.25" customHeight="1" x14ac:dyDescent="0.25">
      <c r="A164" s="1"/>
      <c r="B164" s="63" t="s">
        <v>41</v>
      </c>
      <c r="C164" s="64"/>
      <c r="D164" s="52">
        <v>50</v>
      </c>
      <c r="E164" s="111" t="str">
        <f>IF(OR(C164&lt;D164,C164=D164),"cumpre","ULTRAPASSA")</f>
        <v>cumpre</v>
      </c>
      <c r="F164" s="52">
        <v>300</v>
      </c>
      <c r="G164" s="111" t="str">
        <f>IF(OR(C164&lt;F164,C164=F164),"cumpre","ULTRAPASSA")</f>
        <v>cumpre</v>
      </c>
      <c r="H164" s="52">
        <v>450</v>
      </c>
      <c r="I164" s="111" t="str">
        <f>IF(OR(C164&lt;H164,C164=H164),"cumpre","ULTRAPASSA")</f>
        <v>cumpre</v>
      </c>
      <c r="J164" s="1"/>
    </row>
    <row r="165" spans="1:10" ht="11.25" customHeight="1" x14ac:dyDescent="0.25">
      <c r="A165" s="1"/>
      <c r="B165" s="63" t="s">
        <v>42</v>
      </c>
      <c r="C165" s="64"/>
      <c r="D165" s="52">
        <v>150</v>
      </c>
      <c r="E165" s="111" t="str">
        <f t="shared" ref="E165:E167" si="42">IF(OR(C165&lt;D165,C165=D165),"cumpre","ULTRAPASSA")</f>
        <v>cumpre</v>
      </c>
      <c r="F165" s="52">
        <v>300</v>
      </c>
      <c r="G165" s="111" t="str">
        <f t="shared" ref="G165:G167" si="43">IF(OR(C165&lt;F165,C165=F165),"cumpre","ULTRAPASSA")</f>
        <v>cumpre</v>
      </c>
      <c r="H165" s="52">
        <v>450</v>
      </c>
      <c r="I165" s="111" t="str">
        <f t="shared" ref="I165:I167" si="44">IF(OR(C165&lt;H165,C165=H165),"cumpre","ULTRAPASSA")</f>
        <v>cumpre</v>
      </c>
      <c r="J165" s="1"/>
    </row>
    <row r="166" spans="1:10" ht="11.25" customHeight="1" x14ac:dyDescent="0.25">
      <c r="A166" s="1"/>
      <c r="B166" s="63" t="s">
        <v>43</v>
      </c>
      <c r="C166" s="64"/>
      <c r="D166" s="52">
        <v>1</v>
      </c>
      <c r="E166" s="111" t="str">
        <f t="shared" si="42"/>
        <v>cumpre</v>
      </c>
      <c r="F166" s="52">
        <v>1.5</v>
      </c>
      <c r="G166" s="111" t="str">
        <f t="shared" si="43"/>
        <v>cumpre</v>
      </c>
      <c r="H166" s="52">
        <v>2</v>
      </c>
      <c r="I166" s="111" t="str">
        <f t="shared" si="44"/>
        <v>cumpre</v>
      </c>
      <c r="J166" s="1"/>
    </row>
    <row r="167" spans="1:10" ht="11.25" customHeight="1" x14ac:dyDescent="0.25">
      <c r="A167" s="1"/>
      <c r="B167" s="63" t="s">
        <v>44</v>
      </c>
      <c r="C167" s="64"/>
      <c r="D167" s="52">
        <v>50</v>
      </c>
      <c r="E167" s="111" t="str">
        <f t="shared" si="42"/>
        <v>cumpre</v>
      </c>
      <c r="F167" s="52">
        <v>200</v>
      </c>
      <c r="G167" s="111" t="str">
        <f t="shared" si="43"/>
        <v>cumpre</v>
      </c>
      <c r="H167" s="52">
        <v>300</v>
      </c>
      <c r="I167" s="111" t="str">
        <f t="shared" si="44"/>
        <v>cumpre</v>
      </c>
      <c r="J167" s="1"/>
    </row>
    <row r="168" spans="1:10" ht="8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2.75" customHeight="1" x14ac:dyDescent="0.25">
      <c r="A169" s="7" t="s">
        <v>2</v>
      </c>
      <c r="B169" s="1"/>
      <c r="C169" s="5" t="str">
        <f>IF(F155="","INDICAR PH DO SOLO",IF(AND(F155&gt;0,C161="",C162="",C163="",C164="",C165="",C166="",C167=""),"INTRODUZIR VALORES DOS METAIS",IF(AND(F155&gt;0,OR((AND(OR(F155&lt;5.5,F155=5.5),OR(AND(C161&gt;0,C161&lt;1),C161=1),OR(AND(C162&gt;0,C162&lt;50),C162=50),OR(AND(C163&gt;0,C163&lt;30),C163=30),OR(AND(C164&gt;0,C164&lt;50),C164=50),OR(AND(C165&gt;0,C165&lt;150),C165=150),OR(AND(C166&gt;0,C166&lt;1),C166=1),OR(AND(C167&gt;0,C167&lt;50),C167=50))), AND(F155&gt;5.5,OR(F155&lt;7,F155=7),OR(AND(C161&gt;0,C161&lt;3),C161=3),OR(AND(C162&gt;0,C162&lt;100),C162=100),OR(AND(C163&gt;0,C163&lt;75),C163=175),OR(AND(C164&gt;0,C164&lt;300),C164=300),OR(AND(C165&gt;0,C165&lt;300),C165=300),OR(AND(C166&gt;0,C166&lt;1.5),C166=1.5),OR(AND(C167&gt;0,C167&lt;200),C167=200)), AND(F155&gt;7,OR(AND(C161&gt;0,C161&lt;4),C161=4),OR(AND(C162&gt;0,C162&lt;200),C162=200),OR(AND(C163&gt;0,C163&lt;110),C163=110),OR(AND(C164&gt;0,C164&lt;450),C164=450),OR(AND(C165&gt;0,C165&lt;450),C165=450),OR(AND(C166&gt;0,C166&lt;2),C166=2),OR(AND(C167&gt;0,C167&lt;300),C167=300)))),"O SOLO PODE RECEBER LAMAS","O SOLO NÃO PODE RECEBER LAMAS")))</f>
        <v>INDICAR PH DO SOLO</v>
      </c>
      <c r="D169" s="66"/>
      <c r="E169" s="66"/>
      <c r="F169" s="66"/>
      <c r="G169" s="177"/>
      <c r="H169" s="177"/>
      <c r="I169" s="67"/>
      <c r="J169" s="1"/>
    </row>
    <row r="170" spans="1:10" ht="11.25" customHeight="1" x14ac:dyDescent="0.25">
      <c r="A170" s="7"/>
      <c r="B170" s="1"/>
      <c r="C170" s="5"/>
      <c r="D170" s="66"/>
      <c r="E170" s="66"/>
      <c r="F170" s="66"/>
      <c r="G170" s="68"/>
      <c r="H170" s="68"/>
      <c r="I170" s="68"/>
      <c r="J170" s="1"/>
    </row>
    <row r="171" spans="1:10" ht="12.75" customHeight="1" x14ac:dyDescent="0.25">
      <c r="A171" s="57" t="s">
        <v>65</v>
      </c>
      <c r="B171" s="1"/>
      <c r="C171" s="54"/>
      <c r="D171" s="54"/>
      <c r="E171" s="1"/>
      <c r="F171" s="1"/>
      <c r="H171" s="58" t="s">
        <v>53</v>
      </c>
      <c r="I171" s="59"/>
      <c r="J171" s="1"/>
    </row>
    <row r="172" spans="1:10" ht="6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2" customHeight="1" x14ac:dyDescent="0.25">
      <c r="A173" s="1"/>
      <c r="B173" s="60" t="s">
        <v>54</v>
      </c>
      <c r="C173" s="61"/>
      <c r="D173" s="1"/>
      <c r="E173" s="41" t="s">
        <v>103</v>
      </c>
      <c r="F173" s="62"/>
      <c r="I173" s="1"/>
      <c r="J173" s="1"/>
    </row>
    <row r="174" spans="1:10" ht="10.5" customHeight="1" x14ac:dyDescent="0.25">
      <c r="B174" s="1"/>
      <c r="C174" s="1"/>
      <c r="D174" s="1"/>
      <c r="E174" s="1"/>
      <c r="F174" s="1"/>
      <c r="I174" s="1"/>
      <c r="J174" s="1"/>
    </row>
    <row r="175" spans="1:10" ht="11.25" customHeight="1" x14ac:dyDescent="0.25">
      <c r="A175" s="1"/>
      <c r="B175" s="12" t="s">
        <v>55</v>
      </c>
      <c r="C175" s="1"/>
      <c r="D175" s="1"/>
      <c r="E175" s="1"/>
      <c r="F175" s="1"/>
      <c r="G175" s="1"/>
      <c r="H175" s="1"/>
      <c r="I175" s="14" t="s">
        <v>10</v>
      </c>
      <c r="J175" s="1"/>
    </row>
    <row r="176" spans="1:10" ht="4.5" customHeight="1" x14ac:dyDescent="0.25">
      <c r="A176" s="2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3.5" customHeight="1" x14ac:dyDescent="0.25">
      <c r="A177" s="1"/>
      <c r="B177" s="173" t="s">
        <v>94</v>
      </c>
      <c r="C177" s="173" t="s">
        <v>104</v>
      </c>
      <c r="D177" s="175" t="s">
        <v>56</v>
      </c>
      <c r="E177" s="176"/>
      <c r="F177" s="175" t="s">
        <v>57</v>
      </c>
      <c r="G177" s="176"/>
      <c r="H177" s="175" t="s">
        <v>70</v>
      </c>
      <c r="I177" s="176"/>
      <c r="J177" s="1"/>
    </row>
    <row r="178" spans="1:10" ht="23.25" customHeight="1" x14ac:dyDescent="0.25">
      <c r="A178" s="1"/>
      <c r="B178" s="174"/>
      <c r="C178" s="174"/>
      <c r="D178" s="132" t="s">
        <v>95</v>
      </c>
      <c r="E178" s="133" t="s">
        <v>98</v>
      </c>
      <c r="F178" s="132" t="s">
        <v>95</v>
      </c>
      <c r="G178" s="133" t="s">
        <v>98</v>
      </c>
      <c r="H178" s="132" t="s">
        <v>95</v>
      </c>
      <c r="I178" s="133" t="s">
        <v>96</v>
      </c>
      <c r="J178" s="1"/>
    </row>
    <row r="179" spans="1:10" ht="11.25" customHeight="1" x14ac:dyDescent="0.25">
      <c r="A179" s="1"/>
      <c r="B179" s="63" t="s">
        <v>38</v>
      </c>
      <c r="C179" s="64"/>
      <c r="D179" s="52">
        <v>1</v>
      </c>
      <c r="E179" s="111" t="str">
        <f>IF(OR(C179&lt;D179,C179=D179),"cumpre","ULTRAPASSA")</f>
        <v>cumpre</v>
      </c>
      <c r="F179" s="52">
        <v>3</v>
      </c>
      <c r="G179" s="111" t="str">
        <f>IF(OR(C179&lt;F179,C179=F179),"cumpre","ULTRAPASSA")</f>
        <v>cumpre</v>
      </c>
      <c r="H179" s="52">
        <v>4</v>
      </c>
      <c r="I179" s="111" t="str">
        <f>IF(OR(C179&lt;H179,C179=H179),"cumpre","ULTRAPASSA")</f>
        <v>cumpre</v>
      </c>
      <c r="J179" s="1"/>
    </row>
    <row r="180" spans="1:10" ht="11.25" customHeight="1" x14ac:dyDescent="0.25">
      <c r="A180" s="1"/>
      <c r="B180" s="63" t="s">
        <v>39</v>
      </c>
      <c r="C180" s="64"/>
      <c r="D180" s="52">
        <v>50</v>
      </c>
      <c r="E180" s="111" t="str">
        <f t="shared" ref="E180:E181" si="45">IF(OR(C180&lt;D180,C180=D180),"cumpre","ULTRAPASSA")</f>
        <v>cumpre</v>
      </c>
      <c r="F180" s="52">
        <v>100</v>
      </c>
      <c r="G180" s="111" t="str">
        <f t="shared" ref="G180:G181" si="46">IF(OR(C180&lt;F180,C180=F180),"cumpre","ULTRAPASSA")</f>
        <v>cumpre</v>
      </c>
      <c r="H180" s="52">
        <v>200</v>
      </c>
      <c r="I180" s="111" t="str">
        <f t="shared" ref="I180:I181" si="47">IF(OR(C180&lt;H180,C180=H180),"cumpre","ULTRAPASSA")</f>
        <v>cumpre</v>
      </c>
      <c r="J180" s="1"/>
    </row>
    <row r="181" spans="1:10" ht="10.5" customHeight="1" x14ac:dyDescent="0.25">
      <c r="A181" s="1"/>
      <c r="B181" s="63" t="s">
        <v>40</v>
      </c>
      <c r="C181" s="64"/>
      <c r="D181" s="52">
        <v>30</v>
      </c>
      <c r="E181" s="111" t="str">
        <f t="shared" si="45"/>
        <v>cumpre</v>
      </c>
      <c r="F181" s="52">
        <v>75</v>
      </c>
      <c r="G181" s="111" t="str">
        <f t="shared" si="46"/>
        <v>cumpre</v>
      </c>
      <c r="H181" s="52">
        <v>110</v>
      </c>
      <c r="I181" s="111" t="str">
        <f t="shared" si="47"/>
        <v>cumpre</v>
      </c>
      <c r="J181" s="1"/>
    </row>
    <row r="182" spans="1:10" ht="11.25" customHeight="1" x14ac:dyDescent="0.25">
      <c r="A182" s="1"/>
      <c r="B182" s="63" t="s">
        <v>41</v>
      </c>
      <c r="C182" s="64"/>
      <c r="D182" s="52">
        <v>50</v>
      </c>
      <c r="E182" s="111" t="str">
        <f>IF(OR(C182&lt;D182,C182=D182),"cumpre","ULTRAPASSA")</f>
        <v>cumpre</v>
      </c>
      <c r="F182" s="52">
        <v>300</v>
      </c>
      <c r="G182" s="111" t="str">
        <f>IF(OR(C182&lt;F182,C182=F182),"cumpre","ULTRAPASSA")</f>
        <v>cumpre</v>
      </c>
      <c r="H182" s="52">
        <v>450</v>
      </c>
      <c r="I182" s="111" t="str">
        <f>IF(OR(C182&lt;H182,C182=H182),"cumpre","ULTRAPASSA")</f>
        <v>cumpre</v>
      </c>
      <c r="J182" s="1"/>
    </row>
    <row r="183" spans="1:10" ht="11.25" customHeight="1" x14ac:dyDescent="0.25">
      <c r="A183" s="1"/>
      <c r="B183" s="63" t="s">
        <v>42</v>
      </c>
      <c r="C183" s="64"/>
      <c r="D183" s="52">
        <v>150</v>
      </c>
      <c r="E183" s="111" t="str">
        <f t="shared" ref="E183:E185" si="48">IF(OR(C183&lt;D183,C183=D183),"cumpre","ULTRAPASSA")</f>
        <v>cumpre</v>
      </c>
      <c r="F183" s="52">
        <v>300</v>
      </c>
      <c r="G183" s="111" t="str">
        <f t="shared" ref="G183:G185" si="49">IF(OR(C183&lt;F183,C183=F183),"cumpre","ULTRAPASSA")</f>
        <v>cumpre</v>
      </c>
      <c r="H183" s="52">
        <v>450</v>
      </c>
      <c r="I183" s="111" t="str">
        <f t="shared" ref="I183:I185" si="50">IF(OR(C183&lt;H183,C183=H183),"cumpre","ULTRAPASSA")</f>
        <v>cumpre</v>
      </c>
      <c r="J183" s="1"/>
    </row>
    <row r="184" spans="1:10" ht="11.25" customHeight="1" x14ac:dyDescent="0.25">
      <c r="A184" s="1"/>
      <c r="B184" s="63" t="s">
        <v>43</v>
      </c>
      <c r="C184" s="64"/>
      <c r="D184" s="52">
        <v>1</v>
      </c>
      <c r="E184" s="111" t="str">
        <f t="shared" si="48"/>
        <v>cumpre</v>
      </c>
      <c r="F184" s="52">
        <v>1.5</v>
      </c>
      <c r="G184" s="111" t="str">
        <f t="shared" si="49"/>
        <v>cumpre</v>
      </c>
      <c r="H184" s="52">
        <v>2</v>
      </c>
      <c r="I184" s="111" t="str">
        <f t="shared" si="50"/>
        <v>cumpre</v>
      </c>
      <c r="J184" s="1"/>
    </row>
    <row r="185" spans="1:10" ht="11.25" customHeight="1" x14ac:dyDescent="0.25">
      <c r="A185" s="1"/>
      <c r="B185" s="63" t="s">
        <v>44</v>
      </c>
      <c r="C185" s="64"/>
      <c r="D185" s="52">
        <v>50</v>
      </c>
      <c r="E185" s="111" t="str">
        <f t="shared" si="48"/>
        <v>cumpre</v>
      </c>
      <c r="F185" s="52">
        <v>200</v>
      </c>
      <c r="G185" s="111" t="str">
        <f t="shared" si="49"/>
        <v>cumpre</v>
      </c>
      <c r="H185" s="52">
        <v>300</v>
      </c>
      <c r="I185" s="111" t="str">
        <f t="shared" si="50"/>
        <v>cumpre</v>
      </c>
      <c r="J185" s="1"/>
    </row>
    <row r="186" spans="1:10" ht="8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2.75" customHeight="1" x14ac:dyDescent="0.25">
      <c r="A187" s="7" t="s">
        <v>2</v>
      </c>
      <c r="B187" s="1"/>
      <c r="C187" s="5" t="str">
        <f>IF(F173="","INDICAR PH DO SOLO",IF(AND(F173&gt;0,C179="",C180="",C181="",C182="",C183="",C184="",C185=""),"INTRODUZIR VALORES DOS METAIS",IF(AND(F173&gt;0,OR((AND(OR(F173&lt;5.5,F173=5.5),OR(AND(C179&gt;0,C179&lt;1),C179=1),OR(AND(C180&gt;0,C180&lt;50),C180=50),OR(AND(C181&gt;0,C181&lt;30),C181=30),OR(AND(C182&gt;0,C182&lt;50),C182=50),OR(AND(C183&gt;0,C183&lt;150),C183=150),OR(AND(C184&gt;0,C184&lt;1),C184=1),OR(AND(C185&gt;0,C185&lt;50),C185=50))), AND(F173&gt;5.5,OR(F173&lt;7,F173=7),OR(AND(C179&gt;0,C179&lt;3),C179=3),OR(AND(C180&gt;0,C180&lt;100),C180=100),OR(AND(C181&gt;0,C181&lt;75),C181=175),OR(AND(C182&gt;0,C182&lt;300),C182=300),OR(AND(C183&gt;0,C183&lt;300),C183=300),OR(AND(C184&gt;0,C184&lt;1.5),C184=1.5),OR(AND(C185&gt;0,C185&lt;200),C185=200)), AND(F173&gt;7,OR(AND(C179&gt;0,C179&lt;4),C179=4),OR(AND(C180&gt;0,C180&lt;200),C180=200),OR(AND(C181&gt;0,C181&lt;110),C181=110),OR(AND(C182&gt;0,C182&lt;450),C182=450),OR(AND(C183&gt;0,C183&lt;450),C183=450),OR(AND(C184&gt;0,C184&lt;2),C184=2),OR(AND(C185&gt;0,C185&lt;300),C185=300)))),"O SOLO PODE RECEBER LAMAS","O SOLO NÃO PODE RECEBER LAMAS")))</f>
        <v>INDICAR PH DO SOLO</v>
      </c>
      <c r="D187" s="66"/>
      <c r="E187" s="66"/>
      <c r="F187" s="66"/>
      <c r="G187" s="177"/>
      <c r="H187" s="177"/>
      <c r="I187" s="67"/>
      <c r="J187" s="1"/>
    </row>
    <row r="188" spans="1:10" ht="13.8" x14ac:dyDescent="0.25">
      <c r="A188" s="7"/>
      <c r="B188" s="1"/>
      <c r="C188" s="5"/>
      <c r="D188" s="66"/>
      <c r="E188" s="66"/>
      <c r="F188" s="66"/>
      <c r="G188" s="69"/>
      <c r="H188" s="69"/>
      <c r="I188" s="67"/>
      <c r="J188" s="1"/>
    </row>
    <row r="189" spans="1:10" ht="13.8" x14ac:dyDescent="0.25">
      <c r="A189" s="7"/>
      <c r="B189" s="1"/>
      <c r="C189" s="5"/>
      <c r="D189" s="66"/>
      <c r="E189" s="66"/>
      <c r="F189" s="66"/>
      <c r="G189" s="69"/>
      <c r="H189" s="69"/>
      <c r="I189" s="67"/>
      <c r="J189" s="1"/>
    </row>
    <row r="190" spans="1:10" ht="13.8" x14ac:dyDescent="0.25">
      <c r="A190" s="7"/>
      <c r="B190" s="1"/>
      <c r="C190" s="5"/>
      <c r="D190" s="66"/>
      <c r="E190" s="66"/>
      <c r="F190" s="66"/>
      <c r="G190" s="69"/>
      <c r="H190" s="69"/>
      <c r="I190" s="67"/>
      <c r="J190" s="1"/>
    </row>
    <row r="191" spans="1:10" ht="27" customHeight="1" x14ac:dyDescent="0.25">
      <c r="A191" s="169" t="s">
        <v>71</v>
      </c>
      <c r="B191" s="169"/>
      <c r="C191" s="169"/>
      <c r="D191" s="169"/>
      <c r="E191" s="169"/>
      <c r="F191" s="169"/>
      <c r="G191" s="169"/>
      <c r="H191" s="169"/>
      <c r="I191" s="169"/>
      <c r="J191" s="1"/>
    </row>
    <row r="192" spans="1:10" ht="13.8" x14ac:dyDescent="0.25">
      <c r="A192" s="7"/>
      <c r="B192" s="1"/>
      <c r="C192" s="5"/>
      <c r="D192" s="66"/>
      <c r="E192" s="66"/>
      <c r="F192" s="66"/>
      <c r="G192" s="69"/>
      <c r="H192" s="69"/>
      <c r="I192" s="67"/>
      <c r="J192" s="1"/>
    </row>
    <row r="193" spans="1:10" ht="13.8" x14ac:dyDescent="0.25">
      <c r="A193" s="7"/>
      <c r="B193" s="1"/>
      <c r="C193" s="5"/>
      <c r="D193" s="66"/>
      <c r="E193" s="66"/>
      <c r="F193" s="66"/>
      <c r="G193" s="69"/>
      <c r="H193" s="69"/>
      <c r="I193" s="67"/>
      <c r="J193" s="1"/>
    </row>
    <row r="194" spans="1:10" s="56" customFormat="1" ht="12.75" customHeight="1" x14ac:dyDescent="0.25">
      <c r="A194" s="170" t="s">
        <v>51</v>
      </c>
      <c r="B194" s="171"/>
      <c r="C194" s="171"/>
      <c r="D194" s="171"/>
      <c r="E194" s="171"/>
      <c r="F194" s="171"/>
      <c r="G194" s="171"/>
      <c r="H194" s="171"/>
      <c r="I194" s="172"/>
      <c r="J194" s="98"/>
    </row>
    <row r="195" spans="1:10" ht="11.25" customHeight="1" x14ac:dyDescent="0.25">
      <c r="A195" s="7"/>
      <c r="B195" s="1"/>
      <c r="C195" s="5"/>
      <c r="D195" s="66"/>
      <c r="E195" s="66"/>
      <c r="F195" s="66"/>
      <c r="G195" s="68"/>
      <c r="H195" s="68"/>
      <c r="I195" s="68"/>
      <c r="J195" s="1"/>
    </row>
    <row r="196" spans="1:10" ht="12.75" customHeight="1" x14ac:dyDescent="0.25">
      <c r="A196" s="57" t="s">
        <v>66</v>
      </c>
      <c r="B196" s="1"/>
      <c r="C196" s="54"/>
      <c r="D196" s="54"/>
      <c r="E196" s="1"/>
      <c r="F196" s="1"/>
      <c r="H196" s="58" t="s">
        <v>53</v>
      </c>
      <c r="I196" s="59"/>
      <c r="J196" s="1"/>
    </row>
    <row r="197" spans="1:10" ht="6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2" customHeight="1" x14ac:dyDescent="0.25">
      <c r="A198" s="1"/>
      <c r="B198" s="60" t="s">
        <v>54</v>
      </c>
      <c r="C198" s="61"/>
      <c r="D198" s="1"/>
      <c r="E198" s="41" t="s">
        <v>103</v>
      </c>
      <c r="F198" s="62"/>
      <c r="I198" s="1"/>
      <c r="J198" s="1"/>
    </row>
    <row r="199" spans="1:10" ht="9" customHeight="1" x14ac:dyDescent="0.25">
      <c r="B199" s="1"/>
      <c r="C199" s="1"/>
      <c r="D199" s="1"/>
      <c r="E199" s="1"/>
      <c r="F199" s="1"/>
      <c r="I199" s="1"/>
      <c r="J199" s="1"/>
    </row>
    <row r="200" spans="1:10" ht="11.25" customHeight="1" x14ac:dyDescent="0.25">
      <c r="A200" s="1"/>
      <c r="B200" s="12" t="s">
        <v>55</v>
      </c>
      <c r="C200" s="1"/>
      <c r="D200" s="1"/>
      <c r="E200" s="1"/>
      <c r="F200" s="1"/>
      <c r="G200" s="1"/>
      <c r="H200" s="1"/>
      <c r="I200" s="14" t="s">
        <v>10</v>
      </c>
      <c r="J200" s="1"/>
    </row>
    <row r="201" spans="1:10" ht="4.5" customHeight="1" x14ac:dyDescent="0.25">
      <c r="A201" s="2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3.5" customHeight="1" x14ac:dyDescent="0.25">
      <c r="A202" s="1"/>
      <c r="B202" s="173" t="s">
        <v>94</v>
      </c>
      <c r="C202" s="173" t="s">
        <v>104</v>
      </c>
      <c r="D202" s="175" t="s">
        <v>56</v>
      </c>
      <c r="E202" s="176"/>
      <c r="F202" s="175" t="s">
        <v>57</v>
      </c>
      <c r="G202" s="176"/>
      <c r="H202" s="175" t="s">
        <v>70</v>
      </c>
      <c r="I202" s="176"/>
      <c r="J202" s="1"/>
    </row>
    <row r="203" spans="1:10" ht="23.25" customHeight="1" x14ac:dyDescent="0.25">
      <c r="A203" s="1"/>
      <c r="B203" s="174"/>
      <c r="C203" s="174"/>
      <c r="D203" s="132" t="s">
        <v>95</v>
      </c>
      <c r="E203" s="133" t="s">
        <v>98</v>
      </c>
      <c r="F203" s="132" t="s">
        <v>95</v>
      </c>
      <c r="G203" s="133" t="s">
        <v>98</v>
      </c>
      <c r="H203" s="132" t="s">
        <v>95</v>
      </c>
      <c r="I203" s="133" t="s">
        <v>96</v>
      </c>
      <c r="J203" s="1"/>
    </row>
    <row r="204" spans="1:10" ht="11.25" customHeight="1" x14ac:dyDescent="0.25">
      <c r="A204" s="1"/>
      <c r="B204" s="63" t="s">
        <v>38</v>
      </c>
      <c r="C204" s="64"/>
      <c r="D204" s="52">
        <v>1</v>
      </c>
      <c r="E204" s="111" t="str">
        <f>IF(OR(C204&lt;D204,C204=D204),"cumpre","ULTRAPASSA")</f>
        <v>cumpre</v>
      </c>
      <c r="F204" s="52">
        <v>3</v>
      </c>
      <c r="G204" s="111" t="str">
        <f>IF(OR(C204&lt;F204,C204=F204),"cumpre","ULTRAPASSA")</f>
        <v>cumpre</v>
      </c>
      <c r="H204" s="52">
        <v>4</v>
      </c>
      <c r="I204" s="111" t="str">
        <f>IF(OR(C204&lt;H204,C204=H204),"cumpre","ULTRAPASSA")</f>
        <v>cumpre</v>
      </c>
      <c r="J204" s="1"/>
    </row>
    <row r="205" spans="1:10" ht="11.25" customHeight="1" x14ac:dyDescent="0.25">
      <c r="A205" s="1"/>
      <c r="B205" s="63" t="s">
        <v>39</v>
      </c>
      <c r="C205" s="64"/>
      <c r="D205" s="52">
        <v>50</v>
      </c>
      <c r="E205" s="111" t="str">
        <f t="shared" ref="E205:E206" si="51">IF(OR(C205&lt;D205,C205=D205),"cumpre","ULTRAPASSA")</f>
        <v>cumpre</v>
      </c>
      <c r="F205" s="52">
        <v>100</v>
      </c>
      <c r="G205" s="111" t="str">
        <f t="shared" ref="G205:G206" si="52">IF(OR(C205&lt;F205,C205=F205),"cumpre","ULTRAPASSA")</f>
        <v>cumpre</v>
      </c>
      <c r="H205" s="52">
        <v>200</v>
      </c>
      <c r="I205" s="111" t="str">
        <f t="shared" ref="I205:I206" si="53">IF(OR(C205&lt;H205,C205=H205),"cumpre","ULTRAPASSA")</f>
        <v>cumpre</v>
      </c>
      <c r="J205" s="1"/>
    </row>
    <row r="206" spans="1:10" ht="10.5" customHeight="1" x14ac:dyDescent="0.25">
      <c r="A206" s="1"/>
      <c r="B206" s="63" t="s">
        <v>40</v>
      </c>
      <c r="C206" s="64"/>
      <c r="D206" s="52">
        <v>30</v>
      </c>
      <c r="E206" s="111" t="str">
        <f t="shared" si="51"/>
        <v>cumpre</v>
      </c>
      <c r="F206" s="52">
        <v>75</v>
      </c>
      <c r="G206" s="111" t="str">
        <f t="shared" si="52"/>
        <v>cumpre</v>
      </c>
      <c r="H206" s="52">
        <v>110</v>
      </c>
      <c r="I206" s="111" t="str">
        <f t="shared" si="53"/>
        <v>cumpre</v>
      </c>
      <c r="J206" s="1"/>
    </row>
    <row r="207" spans="1:10" ht="11.25" customHeight="1" x14ac:dyDescent="0.25">
      <c r="A207" s="1"/>
      <c r="B207" s="63" t="s">
        <v>41</v>
      </c>
      <c r="C207" s="64"/>
      <c r="D207" s="52">
        <v>50</v>
      </c>
      <c r="E207" s="111" t="str">
        <f>IF(OR(C207&lt;D207,C207=D207),"cumpre","ULTRAPASSA")</f>
        <v>cumpre</v>
      </c>
      <c r="F207" s="52">
        <v>300</v>
      </c>
      <c r="G207" s="111" t="str">
        <f>IF(OR(C207&lt;F207,C207=F207),"cumpre","ULTRAPASSA")</f>
        <v>cumpre</v>
      </c>
      <c r="H207" s="52">
        <v>450</v>
      </c>
      <c r="I207" s="111" t="str">
        <f>IF(OR(C207&lt;H207,C207=H207),"cumpre","ULTRAPASSA")</f>
        <v>cumpre</v>
      </c>
      <c r="J207" s="1"/>
    </row>
    <row r="208" spans="1:10" ht="11.25" customHeight="1" x14ac:dyDescent="0.25">
      <c r="A208" s="1"/>
      <c r="B208" s="63" t="s">
        <v>42</v>
      </c>
      <c r="C208" s="64"/>
      <c r="D208" s="52">
        <v>150</v>
      </c>
      <c r="E208" s="111" t="str">
        <f t="shared" ref="E208:E210" si="54">IF(OR(C208&lt;D208,C208=D208),"cumpre","ULTRAPASSA")</f>
        <v>cumpre</v>
      </c>
      <c r="F208" s="52">
        <v>300</v>
      </c>
      <c r="G208" s="111" t="str">
        <f t="shared" ref="G208:G210" si="55">IF(OR(C208&lt;F208,C208=F208),"cumpre","ULTRAPASSA")</f>
        <v>cumpre</v>
      </c>
      <c r="H208" s="52">
        <v>450</v>
      </c>
      <c r="I208" s="111" t="str">
        <f t="shared" ref="I208:I210" si="56">IF(OR(C208&lt;H208,C208=H208),"cumpre","ULTRAPASSA")</f>
        <v>cumpre</v>
      </c>
      <c r="J208" s="1"/>
    </row>
    <row r="209" spans="1:10" ht="11.25" customHeight="1" x14ac:dyDescent="0.25">
      <c r="A209" s="1"/>
      <c r="B209" s="63" t="s">
        <v>43</v>
      </c>
      <c r="C209" s="64"/>
      <c r="D209" s="52">
        <v>1</v>
      </c>
      <c r="E209" s="111" t="str">
        <f t="shared" si="54"/>
        <v>cumpre</v>
      </c>
      <c r="F209" s="52">
        <v>1.5</v>
      </c>
      <c r="G209" s="111" t="str">
        <f t="shared" si="55"/>
        <v>cumpre</v>
      </c>
      <c r="H209" s="52">
        <v>2</v>
      </c>
      <c r="I209" s="111" t="str">
        <f t="shared" si="56"/>
        <v>cumpre</v>
      </c>
      <c r="J209" s="1"/>
    </row>
    <row r="210" spans="1:10" ht="11.25" customHeight="1" x14ac:dyDescent="0.25">
      <c r="A210" s="1"/>
      <c r="B210" s="63" t="s">
        <v>44</v>
      </c>
      <c r="C210" s="64"/>
      <c r="D210" s="52">
        <v>50</v>
      </c>
      <c r="E210" s="111" t="str">
        <f t="shared" si="54"/>
        <v>cumpre</v>
      </c>
      <c r="F210" s="52">
        <v>200</v>
      </c>
      <c r="G210" s="111" t="str">
        <f t="shared" si="55"/>
        <v>cumpre</v>
      </c>
      <c r="H210" s="52">
        <v>300</v>
      </c>
      <c r="I210" s="111" t="str">
        <f t="shared" si="56"/>
        <v>cumpre</v>
      </c>
      <c r="J210" s="1"/>
    </row>
    <row r="211" spans="1:10" ht="8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customHeight="1" x14ac:dyDescent="0.25">
      <c r="A212" s="7" t="s">
        <v>2</v>
      </c>
      <c r="B212" s="1"/>
      <c r="C212" s="5" t="str">
        <f>IF(F198="","INDICAR PH DO SOLO",IF(AND(F198&gt;0,C204="",C205="",C206="",C207="",C208="",C209="",C210=""),"INTRODUZIR VALORES DOS METAIS",IF(AND(F198&gt;0,OR((AND(OR(F198&lt;5.5,F198=5.5),OR(AND(C204&gt;0,C204&lt;1),C204=1),OR(AND(C205&gt;0,C205&lt;50),C205=50),OR(AND(C206&gt;0,C206&lt;30),C206=30),OR(AND(C207&gt;0,C207&lt;50),C207=50),OR(AND(C208&gt;0,C208&lt;150),C208=150),OR(AND(C209&gt;0,C209&lt;1),C209=1),OR(AND(C210&gt;0,C210&lt;50),C210=50))), AND(F198&gt;5.5,OR(F198&lt;7,F198=7),OR(AND(C204&gt;0,C204&lt;3),C204=3),OR(AND(C205&gt;0,C205&lt;100),C205=100),OR(AND(C206&gt;0,C206&lt;75),C206=175),OR(AND(C207&gt;0,C207&lt;300),C207=300),OR(AND(C208&gt;0,C208&lt;300),C208=300),OR(AND(C209&gt;0,C209&lt;1.5),C209=1.5),OR(AND(C210&gt;0,C210&lt;200),C210=200)), AND(F198&gt;7,OR(AND(C204&gt;0,C204&lt;4),C204=4),OR(AND(C205&gt;0,C205&lt;200),C205=200),OR(AND(C206&gt;0,C206&lt;110),C206=110),OR(AND(C207&gt;0,C207&lt;450),C207=450),OR(AND(C208&gt;0,C208&lt;450),C208=450),OR(AND(C209&gt;0,C209&lt;2),C209=2),OR(AND(C210&gt;0,C210&lt;300),C210=300)))),"O SOLO PODE RECEBER LAMAS","O SOLO NÃO PODE RECEBER LAMAS")))</f>
        <v>INDICAR PH DO SOLO</v>
      </c>
      <c r="D212" s="66"/>
      <c r="E212" s="66"/>
      <c r="F212" s="66"/>
      <c r="G212" s="177"/>
      <c r="H212" s="177"/>
      <c r="I212" s="67"/>
      <c r="J212" s="1"/>
    </row>
    <row r="213" spans="1:10" ht="9.75" customHeight="1" x14ac:dyDescent="0.25">
      <c r="A213" s="7"/>
      <c r="B213" s="1"/>
      <c r="C213" s="5"/>
      <c r="D213" s="66"/>
      <c r="E213" s="66"/>
      <c r="F213" s="66"/>
      <c r="G213" s="68"/>
      <c r="H213" s="68"/>
      <c r="I213" s="68"/>
      <c r="J213" s="1"/>
    </row>
    <row r="214" spans="1:10" ht="12.75" customHeight="1" x14ac:dyDescent="0.25">
      <c r="A214" s="57" t="s">
        <v>67</v>
      </c>
      <c r="B214" s="1"/>
      <c r="C214" s="54"/>
      <c r="D214" s="54"/>
      <c r="E214" s="1"/>
      <c r="F214" s="1"/>
      <c r="H214" s="58" t="s">
        <v>53</v>
      </c>
      <c r="I214" s="59"/>
      <c r="J214" s="1"/>
    </row>
    <row r="215" spans="1:10" ht="6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" customHeight="1" x14ac:dyDescent="0.25">
      <c r="A216" s="1"/>
      <c r="B216" s="60" t="s">
        <v>54</v>
      </c>
      <c r="C216" s="61"/>
      <c r="D216" s="1"/>
      <c r="E216" s="41" t="s">
        <v>103</v>
      </c>
      <c r="F216" s="62"/>
      <c r="I216" s="1"/>
      <c r="J216" s="1"/>
    </row>
    <row r="217" spans="1:10" ht="9" customHeight="1" x14ac:dyDescent="0.25">
      <c r="B217" s="1"/>
      <c r="C217" s="1"/>
      <c r="D217" s="1"/>
      <c r="E217" s="1"/>
      <c r="F217" s="1"/>
      <c r="I217" s="1"/>
      <c r="J217" s="1"/>
    </row>
    <row r="218" spans="1:10" ht="11.25" customHeight="1" x14ac:dyDescent="0.25">
      <c r="A218" s="1"/>
      <c r="B218" s="12" t="s">
        <v>55</v>
      </c>
      <c r="C218" s="1"/>
      <c r="D218" s="1"/>
      <c r="E218" s="1"/>
      <c r="F218" s="1"/>
      <c r="G218" s="1"/>
      <c r="H218" s="1"/>
      <c r="I218" s="14" t="s">
        <v>10</v>
      </c>
      <c r="J218" s="1"/>
    </row>
    <row r="219" spans="1:10" ht="4.5" customHeight="1" x14ac:dyDescent="0.25">
      <c r="A219" s="2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3.5" customHeight="1" x14ac:dyDescent="0.25">
      <c r="A220" s="1"/>
      <c r="B220" s="173" t="s">
        <v>94</v>
      </c>
      <c r="C220" s="173" t="s">
        <v>104</v>
      </c>
      <c r="D220" s="175" t="s">
        <v>56</v>
      </c>
      <c r="E220" s="176"/>
      <c r="F220" s="175" t="s">
        <v>57</v>
      </c>
      <c r="G220" s="176"/>
      <c r="H220" s="175" t="s">
        <v>70</v>
      </c>
      <c r="I220" s="176"/>
      <c r="J220" s="1"/>
    </row>
    <row r="221" spans="1:10" ht="23.25" customHeight="1" x14ac:dyDescent="0.25">
      <c r="A221" s="1"/>
      <c r="B221" s="174"/>
      <c r="C221" s="174"/>
      <c r="D221" s="132" t="s">
        <v>95</v>
      </c>
      <c r="E221" s="133" t="s">
        <v>98</v>
      </c>
      <c r="F221" s="132" t="s">
        <v>95</v>
      </c>
      <c r="G221" s="133" t="s">
        <v>98</v>
      </c>
      <c r="H221" s="132" t="s">
        <v>95</v>
      </c>
      <c r="I221" s="133" t="s">
        <v>96</v>
      </c>
      <c r="J221" s="1"/>
    </row>
    <row r="222" spans="1:10" ht="11.25" customHeight="1" x14ac:dyDescent="0.25">
      <c r="A222" s="1"/>
      <c r="B222" s="63" t="s">
        <v>38</v>
      </c>
      <c r="C222" s="64"/>
      <c r="D222" s="52">
        <v>1</v>
      </c>
      <c r="E222" s="111" t="str">
        <f>IF(OR(C222&lt;D222,C222=D222),"cumpre","ULTRAPASSA")</f>
        <v>cumpre</v>
      </c>
      <c r="F222" s="52">
        <v>3</v>
      </c>
      <c r="G222" s="111" t="str">
        <f>IF(OR(C222&lt;F222,C222=F222),"cumpre","ULTRAPASSA")</f>
        <v>cumpre</v>
      </c>
      <c r="H222" s="52">
        <v>4</v>
      </c>
      <c r="I222" s="111" t="str">
        <f>IF(OR(C222&lt;H222,C222=H222),"cumpre","ULTRAPASSA")</f>
        <v>cumpre</v>
      </c>
      <c r="J222" s="1"/>
    </row>
    <row r="223" spans="1:10" ht="11.25" customHeight="1" x14ac:dyDescent="0.25">
      <c r="A223" s="1"/>
      <c r="B223" s="63" t="s">
        <v>39</v>
      </c>
      <c r="C223" s="64"/>
      <c r="D223" s="52">
        <v>50</v>
      </c>
      <c r="E223" s="111" t="str">
        <f t="shared" ref="E223:E224" si="57">IF(OR(C223&lt;D223,C223=D223),"cumpre","ULTRAPASSA")</f>
        <v>cumpre</v>
      </c>
      <c r="F223" s="52">
        <v>100</v>
      </c>
      <c r="G223" s="111" t="str">
        <f t="shared" ref="G223:G224" si="58">IF(OR(C223&lt;F223,C223=F223),"cumpre","ULTRAPASSA")</f>
        <v>cumpre</v>
      </c>
      <c r="H223" s="52">
        <v>200</v>
      </c>
      <c r="I223" s="111" t="str">
        <f t="shared" ref="I223:I224" si="59">IF(OR(C223&lt;H223,C223=H223),"cumpre","ULTRAPASSA")</f>
        <v>cumpre</v>
      </c>
      <c r="J223" s="1"/>
    </row>
    <row r="224" spans="1:10" ht="10.5" customHeight="1" x14ac:dyDescent="0.25">
      <c r="A224" s="1"/>
      <c r="B224" s="63" t="s">
        <v>40</v>
      </c>
      <c r="C224" s="64"/>
      <c r="D224" s="52">
        <v>30</v>
      </c>
      <c r="E224" s="111" t="str">
        <f t="shared" si="57"/>
        <v>cumpre</v>
      </c>
      <c r="F224" s="52">
        <v>75</v>
      </c>
      <c r="G224" s="111" t="str">
        <f t="shared" si="58"/>
        <v>cumpre</v>
      </c>
      <c r="H224" s="52">
        <v>110</v>
      </c>
      <c r="I224" s="111" t="str">
        <f t="shared" si="59"/>
        <v>cumpre</v>
      </c>
      <c r="J224" s="1"/>
    </row>
    <row r="225" spans="1:10" ht="11.25" customHeight="1" x14ac:dyDescent="0.25">
      <c r="A225" s="1"/>
      <c r="B225" s="63" t="s">
        <v>41</v>
      </c>
      <c r="C225" s="64"/>
      <c r="D225" s="52">
        <v>50</v>
      </c>
      <c r="E225" s="111" t="str">
        <f>IF(OR(C225&lt;D225,C225=D225),"cumpre","ULTRAPASSA")</f>
        <v>cumpre</v>
      </c>
      <c r="F225" s="52">
        <v>300</v>
      </c>
      <c r="G225" s="111" t="str">
        <f>IF(OR(C225&lt;F225,C225=F225),"cumpre","ULTRAPASSA")</f>
        <v>cumpre</v>
      </c>
      <c r="H225" s="52">
        <v>450</v>
      </c>
      <c r="I225" s="111" t="str">
        <f>IF(OR(C225&lt;H225,C225=H225),"cumpre","ULTRAPASSA")</f>
        <v>cumpre</v>
      </c>
      <c r="J225" s="1"/>
    </row>
    <row r="226" spans="1:10" ht="11.25" customHeight="1" x14ac:dyDescent="0.25">
      <c r="A226" s="1"/>
      <c r="B226" s="63" t="s">
        <v>42</v>
      </c>
      <c r="C226" s="64"/>
      <c r="D226" s="52">
        <v>150</v>
      </c>
      <c r="E226" s="111" t="str">
        <f t="shared" ref="E226:E228" si="60">IF(OR(C226&lt;D226,C226=D226),"cumpre","ULTRAPASSA")</f>
        <v>cumpre</v>
      </c>
      <c r="F226" s="52">
        <v>300</v>
      </c>
      <c r="G226" s="111" t="str">
        <f t="shared" ref="G226:G228" si="61">IF(OR(C226&lt;F226,C226=F226),"cumpre","ULTRAPASSA")</f>
        <v>cumpre</v>
      </c>
      <c r="H226" s="52">
        <v>450</v>
      </c>
      <c r="I226" s="111" t="str">
        <f t="shared" ref="I226:I228" si="62">IF(OR(C226&lt;H226,C226=H226),"cumpre","ULTRAPASSA")</f>
        <v>cumpre</v>
      </c>
      <c r="J226" s="1"/>
    </row>
    <row r="227" spans="1:10" ht="11.25" customHeight="1" x14ac:dyDescent="0.25">
      <c r="A227" s="1"/>
      <c r="B227" s="63" t="s">
        <v>43</v>
      </c>
      <c r="C227" s="64"/>
      <c r="D227" s="52">
        <v>1</v>
      </c>
      <c r="E227" s="111" t="str">
        <f t="shared" si="60"/>
        <v>cumpre</v>
      </c>
      <c r="F227" s="52">
        <v>1.5</v>
      </c>
      <c r="G227" s="111" t="str">
        <f t="shared" si="61"/>
        <v>cumpre</v>
      </c>
      <c r="H227" s="52">
        <v>2</v>
      </c>
      <c r="I227" s="111" t="str">
        <f t="shared" si="62"/>
        <v>cumpre</v>
      </c>
      <c r="J227" s="1"/>
    </row>
    <row r="228" spans="1:10" ht="11.25" customHeight="1" x14ac:dyDescent="0.25">
      <c r="A228" s="1"/>
      <c r="B228" s="63" t="s">
        <v>44</v>
      </c>
      <c r="C228" s="64"/>
      <c r="D228" s="52">
        <v>50</v>
      </c>
      <c r="E228" s="111" t="str">
        <f t="shared" si="60"/>
        <v>cumpre</v>
      </c>
      <c r="F228" s="52">
        <v>200</v>
      </c>
      <c r="G228" s="111" t="str">
        <f t="shared" si="61"/>
        <v>cumpre</v>
      </c>
      <c r="H228" s="52">
        <v>300</v>
      </c>
      <c r="I228" s="111" t="str">
        <f t="shared" si="62"/>
        <v>cumpre</v>
      </c>
      <c r="J228" s="1"/>
    </row>
    <row r="229" spans="1:10" ht="8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2.75" customHeight="1" x14ac:dyDescent="0.25">
      <c r="A230" s="7" t="s">
        <v>2</v>
      </c>
      <c r="B230" s="1"/>
      <c r="C230" s="5" t="str">
        <f>IF(F216="","INDICAR PH DO SOLO",IF(AND(F216&gt;0,C222="",C223="",C224="",C225="",C226="",C227="",C228=""),"INTRODUZIR VALORES DOS METAIS",IF(AND(F216&gt;0,OR((AND(OR(F216&lt;5.5,F216=5.5),OR(AND(C222&gt;0,C222&lt;1),C222=1),OR(AND(C223&gt;0,C223&lt;50),C223=50),OR(AND(C224&gt;0,C224&lt;30),C224=30),OR(AND(C225&gt;0,C225&lt;50),C225=50),OR(AND(C226&gt;0,C226&lt;150),C226=150),OR(AND(C227&gt;0,C227&lt;1),C227=1),OR(AND(C228&gt;0,C228&lt;50),C228=50))), AND(F216&gt;5.5,OR(F216&lt;7,F216=7),OR(AND(C222&gt;0,C222&lt;3),C222=3),OR(AND(C223&gt;0,C223&lt;100),C223=100),OR(AND(C224&gt;0,C224&lt;75),C224=175),OR(AND(C225&gt;0,C225&lt;300),C225=300),OR(AND(C226&gt;0,C226&lt;300),C226=300),OR(AND(C227&gt;0,C227&lt;1.5),C227=1.5),OR(AND(C228&gt;0,C228&lt;200),C228=200)), AND(F216&gt;7,OR(AND(C222&gt;0,C222&lt;4),C222=4),OR(AND(C223&gt;0,C223&lt;200),C223=200),OR(AND(C224&gt;0,C224&lt;110),C224=110),OR(AND(C225&gt;0,C225&lt;450),C225=450),OR(AND(C226&gt;0,C226&lt;450),C226=450),OR(AND(C227&gt;0,C227&lt;2),C227=2),OR(AND(C228&gt;0,C228&lt;300),C228=300)))),"O SOLO PODE RECEBER LAMAS","O SOLO NÃO PODE RECEBER LAMAS")))</f>
        <v>INDICAR PH DO SOLO</v>
      </c>
      <c r="D230" s="66"/>
      <c r="E230" s="66"/>
      <c r="F230" s="66"/>
      <c r="G230" s="177"/>
      <c r="H230" s="177"/>
      <c r="I230" s="67"/>
      <c r="J230" s="1"/>
    </row>
    <row r="231" spans="1:10" ht="13.8" x14ac:dyDescent="0.25">
      <c r="A231" s="7"/>
      <c r="B231" s="1"/>
      <c r="C231" s="5"/>
      <c r="D231" s="66"/>
      <c r="E231" s="66"/>
      <c r="F231" s="66"/>
      <c r="G231" s="69"/>
      <c r="H231" s="69"/>
      <c r="I231" s="67"/>
      <c r="J231" s="1"/>
    </row>
    <row r="232" spans="1:10" ht="12.75" customHeight="1" x14ac:dyDescent="0.25">
      <c r="A232" s="57" t="s">
        <v>68</v>
      </c>
      <c r="B232" s="1"/>
      <c r="C232" s="54"/>
      <c r="D232" s="54"/>
      <c r="E232" s="1"/>
      <c r="F232" s="1"/>
      <c r="H232" s="58" t="s">
        <v>53</v>
      </c>
      <c r="I232" s="59"/>
      <c r="J232" s="1"/>
    </row>
    <row r="233" spans="1:10" ht="6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2" customHeight="1" x14ac:dyDescent="0.25">
      <c r="A234" s="1"/>
      <c r="B234" s="60" t="s">
        <v>54</v>
      </c>
      <c r="C234" s="61"/>
      <c r="D234" s="1"/>
      <c r="E234" s="41" t="s">
        <v>103</v>
      </c>
      <c r="F234" s="62"/>
      <c r="I234" s="1"/>
      <c r="J234" s="1"/>
    </row>
    <row r="235" spans="1:10" ht="9" customHeight="1" x14ac:dyDescent="0.25">
      <c r="B235" s="1"/>
      <c r="C235" s="1"/>
      <c r="D235" s="1"/>
      <c r="E235" s="1"/>
      <c r="F235" s="17"/>
      <c r="I235" s="1"/>
      <c r="J235" s="1"/>
    </row>
    <row r="236" spans="1:10" ht="11.25" customHeight="1" x14ac:dyDescent="0.25">
      <c r="A236" s="1"/>
      <c r="B236" s="12" t="s">
        <v>55</v>
      </c>
      <c r="C236" s="1"/>
      <c r="D236" s="1"/>
      <c r="E236" s="1"/>
      <c r="F236" s="1"/>
      <c r="G236" s="1"/>
      <c r="H236" s="1"/>
      <c r="I236" s="14" t="s">
        <v>10</v>
      </c>
      <c r="J236" s="1"/>
    </row>
    <row r="237" spans="1:10" ht="4.5" customHeight="1" x14ac:dyDescent="0.25">
      <c r="A237" s="2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3.5" customHeight="1" x14ac:dyDescent="0.25">
      <c r="A238" s="1"/>
      <c r="B238" s="173" t="s">
        <v>94</v>
      </c>
      <c r="C238" s="173" t="s">
        <v>104</v>
      </c>
      <c r="D238" s="175" t="s">
        <v>56</v>
      </c>
      <c r="E238" s="176"/>
      <c r="F238" s="175" t="s">
        <v>57</v>
      </c>
      <c r="G238" s="176"/>
      <c r="H238" s="175" t="s">
        <v>70</v>
      </c>
      <c r="I238" s="176"/>
      <c r="J238" s="1"/>
    </row>
    <row r="239" spans="1:10" ht="23.25" customHeight="1" x14ac:dyDescent="0.25">
      <c r="A239" s="1"/>
      <c r="B239" s="174"/>
      <c r="C239" s="174"/>
      <c r="D239" s="132" t="s">
        <v>95</v>
      </c>
      <c r="E239" s="133" t="s">
        <v>98</v>
      </c>
      <c r="F239" s="132" t="s">
        <v>95</v>
      </c>
      <c r="G239" s="133" t="s">
        <v>98</v>
      </c>
      <c r="H239" s="132" t="s">
        <v>95</v>
      </c>
      <c r="I239" s="133" t="s">
        <v>96</v>
      </c>
      <c r="J239" s="1"/>
    </row>
    <row r="240" spans="1:10" ht="11.25" customHeight="1" x14ac:dyDescent="0.25">
      <c r="A240" s="1"/>
      <c r="B240" s="63" t="s">
        <v>38</v>
      </c>
      <c r="C240" s="64"/>
      <c r="D240" s="52">
        <v>1</v>
      </c>
      <c r="E240" s="111" t="str">
        <f>IF(OR(C240&lt;D240,C240=D240),"cumpre","ULTRAPASSA")</f>
        <v>cumpre</v>
      </c>
      <c r="F240" s="52">
        <v>3</v>
      </c>
      <c r="G240" s="111" t="str">
        <f>IF(OR(C240&lt;F240,C240=F240),"cumpre","ULTRAPASSA")</f>
        <v>cumpre</v>
      </c>
      <c r="H240" s="52">
        <v>4</v>
      </c>
      <c r="I240" s="111" t="str">
        <f>IF(OR(C240&lt;H240,C240=H240),"cumpre","ULTRAPASSA")</f>
        <v>cumpre</v>
      </c>
      <c r="J240" s="1"/>
    </row>
    <row r="241" spans="1:11" ht="11.25" customHeight="1" x14ac:dyDescent="0.25">
      <c r="A241" s="1"/>
      <c r="B241" s="63" t="s">
        <v>39</v>
      </c>
      <c r="C241" s="64"/>
      <c r="D241" s="52">
        <v>50</v>
      </c>
      <c r="E241" s="111" t="str">
        <f t="shared" ref="E241:E242" si="63">IF(OR(C241&lt;D241,C241=D241),"cumpre","ULTRAPASSA")</f>
        <v>cumpre</v>
      </c>
      <c r="F241" s="52">
        <v>100</v>
      </c>
      <c r="G241" s="111" t="str">
        <f t="shared" ref="G241:G242" si="64">IF(OR(C241&lt;F241,C241=F241),"cumpre","ULTRAPASSA")</f>
        <v>cumpre</v>
      </c>
      <c r="H241" s="52">
        <v>200</v>
      </c>
      <c r="I241" s="111" t="str">
        <f t="shared" ref="I241:I242" si="65">IF(OR(C241&lt;H241,C241=H241),"cumpre","ULTRAPASSA")</f>
        <v>cumpre</v>
      </c>
      <c r="J241" s="1"/>
    </row>
    <row r="242" spans="1:11" ht="10.5" customHeight="1" x14ac:dyDescent="0.25">
      <c r="A242" s="1"/>
      <c r="B242" s="63" t="s">
        <v>40</v>
      </c>
      <c r="C242" s="64"/>
      <c r="D242" s="52">
        <v>30</v>
      </c>
      <c r="E242" s="111" t="str">
        <f t="shared" si="63"/>
        <v>cumpre</v>
      </c>
      <c r="F242" s="52">
        <v>75</v>
      </c>
      <c r="G242" s="111" t="str">
        <f t="shared" si="64"/>
        <v>cumpre</v>
      </c>
      <c r="H242" s="52">
        <v>110</v>
      </c>
      <c r="I242" s="111" t="str">
        <f t="shared" si="65"/>
        <v>cumpre</v>
      </c>
      <c r="J242" s="1"/>
    </row>
    <row r="243" spans="1:11" ht="11.25" customHeight="1" x14ac:dyDescent="0.25">
      <c r="A243" s="1"/>
      <c r="B243" s="63" t="s">
        <v>41</v>
      </c>
      <c r="C243" s="64"/>
      <c r="D243" s="52">
        <v>50</v>
      </c>
      <c r="E243" s="111" t="str">
        <f>IF(OR(C243&lt;D243,C243=D243),"cumpre","ULTRAPASSA")</f>
        <v>cumpre</v>
      </c>
      <c r="F243" s="52">
        <v>300</v>
      </c>
      <c r="G243" s="111" t="str">
        <f>IF(OR(C243&lt;F243,C243=F243),"cumpre","ULTRAPASSA")</f>
        <v>cumpre</v>
      </c>
      <c r="H243" s="52">
        <v>450</v>
      </c>
      <c r="I243" s="111" t="str">
        <f>IF(OR(C243&lt;H243,C243=H243),"cumpre","ULTRAPASSA")</f>
        <v>cumpre</v>
      </c>
      <c r="J243" s="1"/>
    </row>
    <row r="244" spans="1:11" ht="11.25" customHeight="1" x14ac:dyDescent="0.25">
      <c r="A244" s="1"/>
      <c r="B244" s="63" t="s">
        <v>42</v>
      </c>
      <c r="C244" s="64"/>
      <c r="D244" s="52">
        <v>150</v>
      </c>
      <c r="E244" s="111" t="str">
        <f t="shared" ref="E244:E246" si="66">IF(OR(C244&lt;D244,C244=D244),"cumpre","ULTRAPASSA")</f>
        <v>cumpre</v>
      </c>
      <c r="F244" s="52">
        <v>300</v>
      </c>
      <c r="G244" s="111" t="str">
        <f t="shared" ref="G244:G246" si="67">IF(OR(C244&lt;F244,C244=F244),"cumpre","ULTRAPASSA")</f>
        <v>cumpre</v>
      </c>
      <c r="H244" s="52">
        <v>450</v>
      </c>
      <c r="I244" s="111" t="str">
        <f t="shared" ref="I244:I246" si="68">IF(OR(C244&lt;H244,C244=H244),"cumpre","ULTRAPASSA")</f>
        <v>cumpre</v>
      </c>
      <c r="J244" s="1"/>
    </row>
    <row r="245" spans="1:11" ht="11.25" customHeight="1" x14ac:dyDescent="0.25">
      <c r="A245" s="1"/>
      <c r="B245" s="63" t="s">
        <v>43</v>
      </c>
      <c r="C245" s="64"/>
      <c r="D245" s="52">
        <v>1</v>
      </c>
      <c r="E245" s="111" t="str">
        <f t="shared" si="66"/>
        <v>cumpre</v>
      </c>
      <c r="F245" s="52">
        <v>1.5</v>
      </c>
      <c r="G245" s="111" t="str">
        <f t="shared" si="67"/>
        <v>cumpre</v>
      </c>
      <c r="H245" s="52">
        <v>2</v>
      </c>
      <c r="I245" s="111" t="str">
        <f t="shared" si="68"/>
        <v>cumpre</v>
      </c>
      <c r="J245" s="1"/>
    </row>
    <row r="246" spans="1:11" ht="11.25" customHeight="1" x14ac:dyDescent="0.25">
      <c r="A246" s="1"/>
      <c r="B246" s="63" t="s">
        <v>44</v>
      </c>
      <c r="C246" s="64"/>
      <c r="D246" s="52">
        <v>50</v>
      </c>
      <c r="E246" s="111" t="str">
        <f t="shared" si="66"/>
        <v>cumpre</v>
      </c>
      <c r="F246" s="52">
        <v>200</v>
      </c>
      <c r="G246" s="111" t="str">
        <f t="shared" si="67"/>
        <v>cumpre</v>
      </c>
      <c r="H246" s="52">
        <v>300</v>
      </c>
      <c r="I246" s="111" t="str">
        <f t="shared" si="68"/>
        <v>cumpre</v>
      </c>
      <c r="J246" s="1"/>
    </row>
    <row r="247" spans="1:11" ht="8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1" ht="12.75" customHeight="1" x14ac:dyDescent="0.25">
      <c r="A248" s="7" t="s">
        <v>2</v>
      </c>
      <c r="B248" s="1"/>
      <c r="C248" s="5" t="str">
        <f>IF(F234="","INDICAR PH DO SOLO",IF(AND(F234&gt;0,C240="",C241="",C242="",C243="",C244="",C245="",C246=""),"INTRODUZIR VALORES DOS METAIS",IF(AND(F234&gt;0,OR((AND(OR(F234&lt;5.5,F234=5.5),OR(AND(C240&gt;0,C240&lt;1),C240=1),OR(AND(C241&gt;0,C241&lt;50),C241=50),OR(AND(C242&gt;0,C242&lt;30),C242=30),OR(AND(C243&gt;0,C243&lt;50),C243=50),OR(AND(C244&gt;0,C244&lt;150),C244=150),OR(AND(C245&gt;0,C245&lt;1),C245=1),OR(AND(C246&gt;0,C246&lt;50),C246=50))), AND(F234&gt;5.5,OR(F234&lt;7,F234=7),OR(AND(C240&gt;0,C240&lt;3),C240=3),OR(AND(C241&gt;0,C241&lt;100),C241=100),OR(AND(C242&gt;0,C242&lt;75),C242=175),OR(AND(C243&gt;0,C243&lt;300),C243=300),OR(AND(C244&gt;0,C244&lt;300),C244=300),OR(AND(C245&gt;0,C245&lt;1.5),C245=1.5),OR(AND(C246&gt;0,C246&lt;200),C246=200)), AND(F234&gt;7,OR(AND(C240&gt;0,C240&lt;4),C240=4),OR(AND(C241&gt;0,C241&lt;200),C241=200),OR(AND(C242&gt;0,C242&lt;110),C242=110),OR(AND(C243&gt;0,C243&lt;450),C243=450),OR(AND(C244&gt;0,C244&lt;450),C244=450),OR(AND(C245&gt;0,C245&lt;2),C245=2),OR(AND(C246&gt;0,C246&lt;300),C246=300)))),"O SOLO PODE RECEBER LAMAS","O SOLO NÃO PODE RECEBER LAMAS")))</f>
        <v>INDICAR PH DO SOLO</v>
      </c>
      <c r="D248" s="66"/>
      <c r="E248" s="66"/>
      <c r="F248" s="66"/>
      <c r="G248" s="177"/>
      <c r="H248" s="177"/>
      <c r="I248" s="67"/>
      <c r="J248" s="1"/>
    </row>
    <row r="249" spans="1:11" ht="12.75" customHeight="1" x14ac:dyDescent="0.25">
      <c r="A249" s="7"/>
      <c r="B249" s="1"/>
      <c r="C249" s="5"/>
      <c r="D249" s="66"/>
      <c r="E249" s="66"/>
      <c r="F249" s="66"/>
      <c r="G249" s="96"/>
      <c r="H249" s="96"/>
      <c r="I249" s="67"/>
      <c r="J249" s="1"/>
    </row>
    <row r="250" spans="1:11" ht="27" customHeight="1" x14ac:dyDescent="0.25">
      <c r="A250" s="169" t="s">
        <v>71</v>
      </c>
      <c r="B250" s="169"/>
      <c r="C250" s="169"/>
      <c r="D250" s="169"/>
      <c r="E250" s="169"/>
      <c r="F250" s="169"/>
      <c r="G250" s="169"/>
      <c r="H250" s="169"/>
      <c r="I250" s="169"/>
      <c r="J250" s="1"/>
    </row>
    <row r="251" spans="1:11" ht="12.6" customHeight="1" x14ac:dyDescent="0.25">
      <c r="A251" s="99"/>
      <c r="B251" s="99"/>
      <c r="C251" s="99"/>
      <c r="D251" s="99"/>
      <c r="E251" s="99"/>
      <c r="F251" s="99"/>
      <c r="G251" s="99"/>
      <c r="H251" s="99"/>
      <c r="I251" s="99"/>
      <c r="J251" s="1"/>
    </row>
    <row r="252" spans="1:11" ht="13.8" x14ac:dyDescent="0.25">
      <c r="A252" s="7"/>
      <c r="B252" s="1"/>
      <c r="C252" s="5"/>
      <c r="D252" s="66"/>
      <c r="E252" s="66"/>
      <c r="F252" s="66"/>
      <c r="G252" s="68"/>
      <c r="H252" s="68"/>
      <c r="I252" s="68"/>
      <c r="J252" s="1"/>
      <c r="K252" s="1"/>
    </row>
    <row r="253" spans="1:11" ht="13.8" x14ac:dyDescent="0.25">
      <c r="A253" s="7"/>
      <c r="B253" s="1"/>
      <c r="C253" s="5"/>
      <c r="D253" s="66"/>
      <c r="E253" s="66"/>
      <c r="F253" s="66"/>
      <c r="G253" s="68"/>
      <c r="H253" s="68"/>
      <c r="I253" s="68"/>
      <c r="J253" s="1"/>
      <c r="K253" s="1"/>
    </row>
    <row r="254" spans="1:11" ht="5.25" customHeight="1" x14ac:dyDescent="0.25">
      <c r="A254" s="28"/>
      <c r="B254" s="70"/>
      <c r="C254" s="71"/>
      <c r="D254" s="72"/>
      <c r="E254" s="73"/>
      <c r="F254" s="73"/>
      <c r="G254" s="73"/>
      <c r="H254" s="72"/>
      <c r="I254" s="74"/>
      <c r="J254" s="1"/>
      <c r="K254" s="1"/>
    </row>
    <row r="255" spans="1:11" ht="22.5" customHeight="1" x14ac:dyDescent="0.25">
      <c r="A255" s="75"/>
      <c r="B255" s="76"/>
      <c r="C255" s="76"/>
      <c r="D255" s="76"/>
      <c r="E255" s="76"/>
      <c r="F255" s="76"/>
      <c r="G255" s="76"/>
      <c r="H255" s="76"/>
      <c r="I255" s="76"/>
      <c r="J255" s="1"/>
      <c r="K255" s="1"/>
    </row>
    <row r="256" spans="1:11" ht="10.5" customHeight="1" x14ac:dyDescent="0.25">
      <c r="A256" s="77"/>
      <c r="B256" s="77"/>
      <c r="C256" s="77"/>
      <c r="D256" s="77"/>
      <c r="E256" s="77"/>
      <c r="F256" s="77"/>
      <c r="G256" s="77"/>
      <c r="H256" s="77"/>
      <c r="I256" s="77"/>
      <c r="J256" s="1"/>
      <c r="K256" s="1"/>
    </row>
    <row r="257" spans="1:11" ht="12.75" customHeight="1" x14ac:dyDescent="0.25">
      <c r="A257" s="76"/>
      <c r="B257" s="76"/>
      <c r="C257" s="76"/>
      <c r="D257" s="76"/>
      <c r="E257" s="76"/>
      <c r="F257" s="76"/>
      <c r="G257" s="76"/>
      <c r="H257" s="76"/>
      <c r="I257" s="76"/>
      <c r="J257" s="1"/>
      <c r="K257" s="1"/>
    </row>
    <row r="258" spans="1:11" ht="11.25" customHeight="1" x14ac:dyDescent="0.25">
      <c r="A258" s="78"/>
      <c r="B258" s="76"/>
      <c r="C258" s="76"/>
      <c r="D258" s="79"/>
      <c r="E258" s="76"/>
      <c r="F258" s="79"/>
      <c r="G258" s="76"/>
      <c r="H258" s="79"/>
      <c r="I258" s="76"/>
      <c r="J258" s="1"/>
      <c r="K258" s="1"/>
    </row>
    <row r="259" spans="1:11" ht="12.75" customHeight="1" x14ac:dyDescent="0.25">
      <c r="A259" s="76"/>
      <c r="B259" s="76"/>
      <c r="C259" s="79"/>
      <c r="D259" s="79"/>
      <c r="E259" s="76"/>
      <c r="F259" s="79"/>
      <c r="G259" s="76"/>
      <c r="H259" s="79"/>
      <c r="I259" s="79"/>
      <c r="J259" s="1"/>
      <c r="K259" s="1"/>
    </row>
    <row r="260" spans="1:11" ht="9.75" customHeight="1" x14ac:dyDescent="0.25">
      <c r="A260" s="76"/>
      <c r="B260" s="76"/>
      <c r="C260" s="79"/>
      <c r="D260" s="76"/>
      <c r="E260" s="76"/>
      <c r="F260" s="79"/>
      <c r="G260" s="76"/>
      <c r="H260" s="79"/>
      <c r="I260" s="79"/>
      <c r="J260" s="1"/>
      <c r="K260" s="1"/>
    </row>
    <row r="261" spans="1:11" ht="21.75" customHeight="1" x14ac:dyDescent="0.25">
      <c r="A261" s="80"/>
      <c r="B261" s="81"/>
      <c r="C261" s="81"/>
      <c r="D261" s="81"/>
      <c r="E261" s="81"/>
      <c r="F261" s="81"/>
      <c r="G261" s="82"/>
      <c r="H261" s="82"/>
      <c r="I261" s="82"/>
      <c r="J261" s="1"/>
      <c r="K261" s="1"/>
    </row>
    <row r="262" spans="1:11" ht="12" customHeight="1" x14ac:dyDescent="0.25">
      <c r="A262" s="80"/>
      <c r="B262" s="76"/>
      <c r="C262" s="76"/>
      <c r="D262" s="76"/>
      <c r="E262" s="76"/>
      <c r="F262" s="81"/>
      <c r="G262" s="83"/>
      <c r="H262" s="84"/>
      <c r="I262" s="83"/>
      <c r="J262" s="1"/>
      <c r="K262" s="1"/>
    </row>
    <row r="263" spans="1:11" ht="10.5" customHeight="1" x14ac:dyDescent="0.25">
      <c r="A263" s="80"/>
      <c r="B263" s="76"/>
      <c r="C263" s="76"/>
      <c r="D263" s="76"/>
      <c r="E263" s="76"/>
      <c r="F263" s="76"/>
      <c r="G263" s="83"/>
      <c r="H263" s="84"/>
      <c r="I263" s="83"/>
      <c r="J263" s="1"/>
      <c r="K263" s="1"/>
    </row>
    <row r="264" spans="1:11" ht="11.25" customHeight="1" x14ac:dyDescent="0.25">
      <c r="A264" s="80"/>
      <c r="B264" s="76"/>
      <c r="C264" s="76"/>
      <c r="D264" s="76"/>
      <c r="E264" s="76"/>
      <c r="F264" s="76"/>
      <c r="G264" s="83"/>
      <c r="H264" s="84"/>
      <c r="I264" s="83"/>
      <c r="J264" s="1"/>
      <c r="K264" s="1"/>
    </row>
    <row r="265" spans="1:11" ht="11.25" customHeight="1" x14ac:dyDescent="0.25">
      <c r="A265" s="80"/>
      <c r="B265" s="76"/>
      <c r="C265" s="76"/>
      <c r="D265" s="76"/>
      <c r="E265" s="76"/>
      <c r="F265" s="76"/>
      <c r="G265" s="83"/>
      <c r="H265" s="84"/>
      <c r="I265" s="83"/>
      <c r="J265" s="1"/>
      <c r="K265" s="1"/>
    </row>
    <row r="266" spans="1:11" ht="12" customHeight="1" x14ac:dyDescent="0.25">
      <c r="A266" s="80"/>
      <c r="B266" s="76"/>
      <c r="C266" s="76"/>
      <c r="D266" s="76"/>
      <c r="E266" s="76"/>
      <c r="F266" s="76"/>
      <c r="G266" s="83"/>
      <c r="H266" s="84"/>
      <c r="I266" s="83"/>
      <c r="J266" s="1"/>
      <c r="K266" s="1"/>
    </row>
    <row r="267" spans="1:11" ht="9" customHeight="1" x14ac:dyDescent="0.25">
      <c r="A267" s="80"/>
      <c r="B267" s="76"/>
      <c r="C267" s="76"/>
      <c r="D267" s="76"/>
      <c r="E267" s="76"/>
      <c r="F267" s="76"/>
      <c r="G267" s="83"/>
      <c r="H267" s="79"/>
      <c r="I267" s="79"/>
      <c r="J267" s="1"/>
      <c r="K267" s="1"/>
    </row>
    <row r="268" spans="1:11" ht="12.75" customHeight="1" x14ac:dyDescent="0.25">
      <c r="A268" s="80"/>
      <c r="B268" s="76"/>
      <c r="C268" s="76"/>
      <c r="D268" s="76"/>
      <c r="E268" s="76"/>
      <c r="F268" s="76"/>
      <c r="G268" s="85"/>
      <c r="H268" s="86"/>
      <c r="I268" s="85"/>
      <c r="J268" s="1"/>
      <c r="K268" s="1"/>
    </row>
    <row r="269" spans="1:11" ht="12" customHeight="1" x14ac:dyDescent="0.25">
      <c r="A269" s="80"/>
      <c r="B269" s="76"/>
      <c r="C269" s="76"/>
      <c r="D269" s="76"/>
      <c r="E269" s="76"/>
      <c r="F269" s="76"/>
      <c r="G269" s="76"/>
      <c r="H269" s="76"/>
      <c r="I269" s="76"/>
      <c r="J269" s="1"/>
      <c r="K269" s="1"/>
    </row>
    <row r="270" spans="1:11" ht="10.5" customHeight="1" x14ac:dyDescent="0.25">
      <c r="A270" s="80"/>
      <c r="B270" s="76"/>
      <c r="C270" s="76"/>
      <c r="D270" s="76"/>
      <c r="E270" s="76"/>
      <c r="F270" s="76"/>
      <c r="G270" s="76"/>
      <c r="H270" s="76"/>
      <c r="I270" s="76"/>
      <c r="J270" s="1"/>
      <c r="K270" s="1"/>
    </row>
    <row r="271" spans="1:11" ht="10.5" customHeight="1" x14ac:dyDescent="0.25">
      <c r="A271" s="80"/>
      <c r="B271" s="76"/>
      <c r="C271" s="76"/>
      <c r="D271" s="76"/>
      <c r="E271" s="76"/>
      <c r="F271" s="76"/>
      <c r="G271" s="76"/>
      <c r="H271" s="76"/>
      <c r="I271" s="76"/>
      <c r="J271" s="1"/>
      <c r="K271" s="1"/>
    </row>
    <row r="272" spans="1:11" ht="10.5" customHeight="1" x14ac:dyDescent="0.25">
      <c r="A272" s="80"/>
      <c r="B272" s="76"/>
      <c r="C272" s="76"/>
      <c r="D272" s="76"/>
      <c r="E272" s="76"/>
      <c r="F272" s="76"/>
      <c r="G272" s="76"/>
      <c r="H272" s="76"/>
      <c r="I272" s="76"/>
      <c r="J272" s="1"/>
      <c r="K272" s="1"/>
    </row>
    <row r="273" spans="1:11" ht="9" customHeight="1" x14ac:dyDescent="0.25">
      <c r="A273" s="76"/>
      <c r="B273" s="76"/>
      <c r="C273" s="76"/>
      <c r="D273" s="76"/>
      <c r="E273" s="76"/>
      <c r="F273" s="76"/>
      <c r="G273" s="76"/>
      <c r="H273" s="76"/>
      <c r="I273" s="76"/>
      <c r="J273" s="1"/>
      <c r="K273" s="1"/>
    </row>
    <row r="274" spans="1:11" x14ac:dyDescent="0.25">
      <c r="A274" s="78"/>
      <c r="B274" s="76"/>
      <c r="C274" s="76"/>
      <c r="D274" s="76"/>
      <c r="E274" s="87"/>
      <c r="F274" s="76"/>
      <c r="G274" s="87"/>
      <c r="H274" s="76"/>
      <c r="I274" s="76"/>
      <c r="J274" s="1"/>
      <c r="K274" s="1"/>
    </row>
    <row r="275" spans="1:11" x14ac:dyDescent="0.25">
      <c r="A275" s="76"/>
      <c r="B275" s="76"/>
      <c r="C275" s="76"/>
      <c r="D275" s="76"/>
      <c r="E275" s="76"/>
      <c r="F275" s="76"/>
      <c r="G275" s="76"/>
      <c r="H275" s="76"/>
      <c r="I275" s="76"/>
      <c r="J275" s="1"/>
      <c r="K275" s="1"/>
    </row>
    <row r="276" spans="1:11" ht="22.5" customHeight="1" x14ac:dyDescent="0.25">
      <c r="A276" s="88"/>
      <c r="B276" s="76"/>
      <c r="C276" s="76"/>
      <c r="D276" s="76"/>
      <c r="E276" s="76"/>
      <c r="F276" s="76"/>
      <c r="G276" s="82"/>
      <c r="H276" s="82"/>
      <c r="I276" s="82"/>
      <c r="J276" s="1"/>
      <c r="K276" s="1"/>
    </row>
    <row r="277" spans="1:11" ht="11.25" customHeight="1" x14ac:dyDescent="0.25">
      <c r="A277" s="88"/>
      <c r="B277" s="76"/>
      <c r="C277" s="76"/>
      <c r="D277" s="76"/>
      <c r="E277" s="76"/>
      <c r="F277" s="76"/>
      <c r="G277" s="83"/>
      <c r="H277" s="89"/>
      <c r="I277" s="83"/>
      <c r="J277" s="1"/>
      <c r="K277" s="1"/>
    </row>
    <row r="278" spans="1:11" x14ac:dyDescent="0.25">
      <c r="A278" s="88"/>
      <c r="B278" s="76"/>
      <c r="C278" s="76"/>
      <c r="D278" s="76"/>
      <c r="E278" s="76"/>
      <c r="F278" s="76"/>
      <c r="G278" s="83"/>
      <c r="H278" s="89"/>
      <c r="I278" s="83"/>
      <c r="J278" s="1"/>
      <c r="K278" s="1"/>
    </row>
    <row r="279" spans="1:11" x14ac:dyDescent="0.25">
      <c r="A279" s="88"/>
      <c r="B279" s="76"/>
      <c r="C279" s="76"/>
      <c r="D279" s="76"/>
      <c r="E279" s="76"/>
      <c r="F279" s="76"/>
      <c r="G279" s="83"/>
      <c r="H279" s="83"/>
      <c r="I279" s="83"/>
      <c r="J279" s="1"/>
      <c r="K279" s="1"/>
    </row>
    <row r="280" spans="1:11" x14ac:dyDescent="0.25">
      <c r="A280" s="80"/>
      <c r="B280" s="76"/>
      <c r="C280" s="76"/>
      <c r="D280" s="76"/>
      <c r="E280" s="76"/>
      <c r="F280" s="76"/>
      <c r="G280" s="85"/>
      <c r="H280" s="86"/>
      <c r="I280" s="85"/>
      <c r="J280" s="1"/>
      <c r="K280" s="1"/>
    </row>
    <row r="281" spans="1:11" ht="10.5" customHeight="1" x14ac:dyDescent="0.25">
      <c r="A281" s="76"/>
      <c r="B281" s="76"/>
      <c r="C281" s="76"/>
      <c r="D281" s="76"/>
      <c r="E281" s="76"/>
      <c r="F281" s="76"/>
      <c r="G281" s="76"/>
      <c r="H281" s="76"/>
      <c r="I281" s="76"/>
      <c r="J281" s="1"/>
      <c r="K281" s="1"/>
    </row>
    <row r="282" spans="1:11" x14ac:dyDescent="0.25">
      <c r="A282" s="78"/>
      <c r="B282" s="76"/>
      <c r="C282" s="76"/>
      <c r="D282" s="76"/>
      <c r="E282" s="87"/>
      <c r="F282" s="76"/>
      <c r="G282" s="87"/>
      <c r="H282" s="76"/>
      <c r="I282" s="76"/>
      <c r="J282" s="1"/>
      <c r="K282" s="1"/>
    </row>
    <row r="283" spans="1:11" ht="12.75" customHeight="1" x14ac:dyDescent="0.25">
      <c r="A283" s="90"/>
      <c r="B283" s="76"/>
      <c r="C283" s="76"/>
      <c r="D283" s="76"/>
      <c r="E283" s="76"/>
      <c r="F283" s="76"/>
      <c r="G283" s="76"/>
      <c r="H283" s="76"/>
      <c r="I283" s="76"/>
      <c r="J283" s="1"/>
      <c r="K283" s="1"/>
    </row>
    <row r="284" spans="1:11" ht="23.25" customHeight="1" x14ac:dyDescent="0.25">
      <c r="A284" s="76"/>
      <c r="B284" s="76"/>
      <c r="C284" s="76"/>
      <c r="D284" s="76"/>
      <c r="E284" s="76"/>
      <c r="F284" s="76"/>
      <c r="G284" s="82"/>
      <c r="H284" s="82"/>
      <c r="I284" s="82"/>
      <c r="J284" s="1"/>
      <c r="K284" s="1"/>
    </row>
    <row r="285" spans="1:11" x14ac:dyDescent="0.25">
      <c r="A285" s="76"/>
      <c r="B285" s="76"/>
      <c r="C285" s="76"/>
      <c r="D285" s="76"/>
      <c r="E285" s="76"/>
      <c r="F285" s="76"/>
      <c r="G285" s="83"/>
      <c r="H285" s="89"/>
      <c r="I285" s="83"/>
      <c r="J285" s="1"/>
      <c r="K285" s="1"/>
    </row>
    <row r="286" spans="1:11" x14ac:dyDescent="0.25">
      <c r="A286" s="88"/>
      <c r="B286" s="76"/>
      <c r="C286" s="76"/>
      <c r="D286" s="76"/>
      <c r="E286" s="76"/>
      <c r="F286" s="76"/>
      <c r="G286" s="83"/>
      <c r="H286" s="89"/>
      <c r="I286" s="83"/>
      <c r="J286" s="1"/>
      <c r="K286" s="1"/>
    </row>
    <row r="287" spans="1:11" x14ac:dyDescent="0.25">
      <c r="A287" s="88"/>
      <c r="B287" s="76"/>
      <c r="C287" s="76"/>
      <c r="D287" s="76"/>
      <c r="E287" s="76"/>
      <c r="F287" s="76"/>
      <c r="G287" s="83"/>
      <c r="H287" s="83"/>
      <c r="I287" s="83"/>
      <c r="J287" s="1"/>
      <c r="K287" s="1"/>
    </row>
    <row r="288" spans="1:11" x14ac:dyDescent="0.25">
      <c r="A288" s="88"/>
      <c r="B288" s="76"/>
      <c r="C288" s="76"/>
      <c r="D288" s="76"/>
      <c r="E288" s="76"/>
      <c r="F288" s="76"/>
      <c r="G288" s="85"/>
      <c r="H288" s="86"/>
      <c r="I288" s="85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K292" s="1"/>
    </row>
    <row r="293" spans="1:11" x14ac:dyDescent="0.25">
      <c r="K293" s="1"/>
    </row>
    <row r="294" spans="1:11" x14ac:dyDescent="0.25">
      <c r="B294" s="91"/>
      <c r="C294" s="1"/>
      <c r="D294" s="1"/>
      <c r="E294" s="1"/>
      <c r="F294" s="1"/>
      <c r="G294" s="1"/>
      <c r="H294" s="92"/>
      <c r="I294" s="1"/>
      <c r="K294" s="1"/>
    </row>
    <row r="295" spans="1:11" x14ac:dyDescent="0.25">
      <c r="K295" s="1"/>
    </row>
    <row r="296" spans="1:11" x14ac:dyDescent="0.25">
      <c r="B296" s="93"/>
      <c r="K296" s="1"/>
    </row>
    <row r="297" spans="1:11" x14ac:dyDescent="0.25">
      <c r="K297" s="1"/>
    </row>
    <row r="298" spans="1:11" x14ac:dyDescent="0.25">
      <c r="K298" s="1"/>
    </row>
    <row r="299" spans="1:11" x14ac:dyDescent="0.25">
      <c r="K299" s="1"/>
    </row>
    <row r="300" spans="1:11" x14ac:dyDescent="0.25">
      <c r="K300" s="1"/>
    </row>
    <row r="301" spans="1:11" x14ac:dyDescent="0.25">
      <c r="K301" s="1"/>
    </row>
  </sheetData>
  <sheetProtection password="C1D8" sheet="1" objects="1" scenarios="1" selectLockedCells="1"/>
  <mergeCells count="83">
    <mergeCell ref="C8:E8"/>
    <mergeCell ref="G248:H248"/>
    <mergeCell ref="G230:H230"/>
    <mergeCell ref="B238:B239"/>
    <mergeCell ref="C238:C239"/>
    <mergeCell ref="D238:E238"/>
    <mergeCell ref="F238:G238"/>
    <mergeCell ref="H238:I238"/>
    <mergeCell ref="G212:H212"/>
    <mergeCell ref="B220:B221"/>
    <mergeCell ref="C220:C221"/>
    <mergeCell ref="D220:E220"/>
    <mergeCell ref="F220:G220"/>
    <mergeCell ref="H220:I220"/>
    <mergeCell ref="G187:H187"/>
    <mergeCell ref="A194:I194"/>
    <mergeCell ref="B202:B203"/>
    <mergeCell ref="C202:C203"/>
    <mergeCell ref="D202:E202"/>
    <mergeCell ref="F202:G202"/>
    <mergeCell ref="H202:I202"/>
    <mergeCell ref="A191:I191"/>
    <mergeCell ref="G169:H169"/>
    <mergeCell ref="B177:B178"/>
    <mergeCell ref="C177:C178"/>
    <mergeCell ref="D177:E177"/>
    <mergeCell ref="F177:G177"/>
    <mergeCell ref="H177:I177"/>
    <mergeCell ref="G151:H151"/>
    <mergeCell ref="B159:B160"/>
    <mergeCell ref="C159:C160"/>
    <mergeCell ref="D159:E159"/>
    <mergeCell ref="F159:G159"/>
    <mergeCell ref="H159:I159"/>
    <mergeCell ref="G126:H126"/>
    <mergeCell ref="A133:I133"/>
    <mergeCell ref="B141:B142"/>
    <mergeCell ref="C141:C142"/>
    <mergeCell ref="D141:E141"/>
    <mergeCell ref="F141:G141"/>
    <mergeCell ref="H141:I141"/>
    <mergeCell ref="A130:I130"/>
    <mergeCell ref="G108:H108"/>
    <mergeCell ref="B116:B117"/>
    <mergeCell ref="C116:C117"/>
    <mergeCell ref="D116:E116"/>
    <mergeCell ref="F116:G116"/>
    <mergeCell ref="H116:I116"/>
    <mergeCell ref="G90:H90"/>
    <mergeCell ref="B98:B99"/>
    <mergeCell ref="C98:C99"/>
    <mergeCell ref="D98:E98"/>
    <mergeCell ref="F98:G98"/>
    <mergeCell ref="H98:I98"/>
    <mergeCell ref="G67:H67"/>
    <mergeCell ref="A72:I72"/>
    <mergeCell ref="B80:B81"/>
    <mergeCell ref="C80:C81"/>
    <mergeCell ref="D80:E80"/>
    <mergeCell ref="F80:G80"/>
    <mergeCell ref="H80:I80"/>
    <mergeCell ref="A69:I69"/>
    <mergeCell ref="B57:B58"/>
    <mergeCell ref="C57:C58"/>
    <mergeCell ref="D57:E57"/>
    <mergeCell ref="F57:G57"/>
    <mergeCell ref="H57:I57"/>
    <mergeCell ref="A6:J6"/>
    <mergeCell ref="A5:J5"/>
    <mergeCell ref="A250:I250"/>
    <mergeCell ref="A13:I13"/>
    <mergeCell ref="B21:B22"/>
    <mergeCell ref="C21:C22"/>
    <mergeCell ref="D21:E21"/>
    <mergeCell ref="F21:G21"/>
    <mergeCell ref="H21:I21"/>
    <mergeCell ref="G31:H31"/>
    <mergeCell ref="B39:B40"/>
    <mergeCell ref="C39:C40"/>
    <mergeCell ref="D39:E39"/>
    <mergeCell ref="F39:G39"/>
    <mergeCell ref="H39:I39"/>
    <mergeCell ref="G49:H49"/>
  </mergeCells>
  <conditionalFormatting sqref="E23:E29 G23:G29 I23:I29 E41:E47 G41:G47 I41:I47 E59:E65 G59:G65 I59:I65">
    <cfRule type="cellIs" dxfId="79" priority="82" operator="equal">
      <formula>"cumpre"</formula>
    </cfRule>
    <cfRule type="cellIs" dxfId="78" priority="81" operator="equal">
      <formula>"ULTRAPASSA"</formula>
    </cfRule>
  </conditionalFormatting>
  <conditionalFormatting sqref="C31">
    <cfRule type="cellIs" dxfId="77" priority="80" operator="equal">
      <formula>"O SOLO PODE RECEBER LAMAS"</formula>
    </cfRule>
    <cfRule type="cellIs" dxfId="76" priority="79" operator="equal">
      <formula>"O SOLO NÃO PODE RECEBER LAMAS"</formula>
    </cfRule>
  </conditionalFormatting>
  <conditionalFormatting sqref="C49">
    <cfRule type="cellIs" dxfId="75" priority="77" operator="equal">
      <formula>"O SOLO NÃO PODE RECEBER LAMAS"</formula>
    </cfRule>
    <cfRule type="cellIs" dxfId="74" priority="78" operator="equal">
      <formula>"O SOLO PODE RECEBER LAMAS"</formula>
    </cfRule>
  </conditionalFormatting>
  <conditionalFormatting sqref="C67">
    <cfRule type="cellIs" dxfId="73" priority="75" operator="equal">
      <formula>"O SOLO NÃO PODE RECEBER LAMAS"</formula>
    </cfRule>
    <cfRule type="cellIs" dxfId="72" priority="76" operator="equal">
      <formula>"O SOLO PODE RECEBER LAMAS"</formula>
    </cfRule>
  </conditionalFormatting>
  <conditionalFormatting sqref="C90">
    <cfRule type="cellIs" dxfId="71" priority="73" operator="equal">
      <formula>"O SOLO NÃO PODE RECEBER LAMAS"</formula>
    </cfRule>
    <cfRule type="cellIs" dxfId="70" priority="74" operator="equal">
      <formula>"O SOLO PODE RECEBER LAMAS"</formula>
    </cfRule>
  </conditionalFormatting>
  <conditionalFormatting sqref="C108">
    <cfRule type="cellIs" dxfId="69" priority="71" operator="equal">
      <formula>"O SOLO NÃO PODE RECEBER LAMAS"</formula>
    </cfRule>
    <cfRule type="cellIs" dxfId="68" priority="72" operator="equal">
      <formula>"O SOLO PODE RECEBER LAMAS"</formula>
    </cfRule>
  </conditionalFormatting>
  <conditionalFormatting sqref="C126">
    <cfRule type="cellIs" dxfId="67" priority="69" operator="equal">
      <formula>"O SOLO NÃO PODE RECEBER LAMAS"</formula>
    </cfRule>
    <cfRule type="cellIs" dxfId="66" priority="70" operator="equal">
      <formula>"O SOLO PODE RECEBER LAMAS"</formula>
    </cfRule>
  </conditionalFormatting>
  <conditionalFormatting sqref="C151">
    <cfRule type="cellIs" dxfId="65" priority="67" operator="equal">
      <formula>"O SOLO NÃO PODE RECEBER LAMAS"</formula>
    </cfRule>
    <cfRule type="cellIs" dxfId="64" priority="68" operator="equal">
      <formula>"O SOLO PODE RECEBER LAMAS"</formula>
    </cfRule>
  </conditionalFormatting>
  <conditionalFormatting sqref="C169">
    <cfRule type="cellIs" dxfId="63" priority="65" operator="equal">
      <formula>"O SOLO NÃO PODE RECEBER LAMAS"</formula>
    </cfRule>
    <cfRule type="cellIs" dxfId="62" priority="66" operator="equal">
      <formula>"O SOLO PODE RECEBER LAMAS"</formula>
    </cfRule>
  </conditionalFormatting>
  <conditionalFormatting sqref="C187">
    <cfRule type="cellIs" dxfId="61" priority="63" operator="equal">
      <formula>"O SOLO NÃO PODE RECEBER LAMAS"</formula>
    </cfRule>
    <cfRule type="cellIs" dxfId="60" priority="64" operator="equal">
      <formula>"O SOLO PODE RECEBER LAMAS"</formula>
    </cfRule>
  </conditionalFormatting>
  <conditionalFormatting sqref="C212">
    <cfRule type="cellIs" dxfId="59" priority="61" operator="equal">
      <formula>"O SOLO NÃO PODE RECEBER LAMAS"</formula>
    </cfRule>
    <cfRule type="cellIs" dxfId="58" priority="62" operator="equal">
      <formula>"O SOLO PODE RECEBER LAMAS"</formula>
    </cfRule>
  </conditionalFormatting>
  <conditionalFormatting sqref="C230">
    <cfRule type="cellIs" dxfId="57" priority="59" operator="equal">
      <formula>"O SOLO NÃO PODE RECEBER LAMAS"</formula>
    </cfRule>
    <cfRule type="cellIs" dxfId="56" priority="60" operator="equal">
      <formula>"O SOLO PODE RECEBER LAMAS"</formula>
    </cfRule>
  </conditionalFormatting>
  <conditionalFormatting sqref="C248">
    <cfRule type="cellIs" dxfId="55" priority="57" operator="equal">
      <formula>"O SOLO NÃO PODE RECEBER LAMAS"</formula>
    </cfRule>
    <cfRule type="cellIs" dxfId="54" priority="58" operator="equal">
      <formula>"O SOLO PODE RECEBER LAMAS"</formula>
    </cfRule>
  </conditionalFormatting>
  <conditionalFormatting sqref="E82:E88">
    <cfRule type="cellIs" dxfId="53" priority="55" operator="equal">
      <formula>"ULTRAPASSA"</formula>
    </cfRule>
    <cfRule type="cellIs" dxfId="52" priority="56" operator="equal">
      <formula>"cumpre"</formula>
    </cfRule>
  </conditionalFormatting>
  <conditionalFormatting sqref="E100:E106">
    <cfRule type="cellIs" dxfId="51" priority="53" operator="equal">
      <formula>"ULTRAPASSA"</formula>
    </cfRule>
    <cfRule type="cellIs" dxfId="50" priority="54" operator="equal">
      <formula>"cumpre"</formula>
    </cfRule>
  </conditionalFormatting>
  <conditionalFormatting sqref="E118:E124">
    <cfRule type="cellIs" dxfId="49" priority="49" operator="equal">
      <formula>"ULTRAPASSA"</formula>
    </cfRule>
    <cfRule type="cellIs" dxfId="48" priority="50" operator="equal">
      <formula>"cumpre"</formula>
    </cfRule>
  </conditionalFormatting>
  <conditionalFormatting sqref="E143:E149">
    <cfRule type="cellIs" dxfId="47" priority="47" operator="equal">
      <formula>"ULTRAPASSA"</formula>
    </cfRule>
    <cfRule type="cellIs" dxfId="46" priority="48" operator="equal">
      <formula>"cumpre"</formula>
    </cfRule>
  </conditionalFormatting>
  <conditionalFormatting sqref="E161:E167">
    <cfRule type="cellIs" dxfId="45" priority="45" operator="equal">
      <formula>"ULTRAPASSA"</formula>
    </cfRule>
    <cfRule type="cellIs" dxfId="44" priority="46" operator="equal">
      <formula>"cumpre"</formula>
    </cfRule>
  </conditionalFormatting>
  <conditionalFormatting sqref="E179:E185">
    <cfRule type="cellIs" dxfId="43" priority="43" operator="equal">
      <formula>"ULTRAPASSA"</formula>
    </cfRule>
    <cfRule type="cellIs" dxfId="42" priority="44" operator="equal">
      <formula>"cumpre"</formula>
    </cfRule>
  </conditionalFormatting>
  <conditionalFormatting sqref="E204:E210">
    <cfRule type="cellIs" dxfId="41" priority="41" operator="equal">
      <formula>"ULTRAPASSA"</formula>
    </cfRule>
    <cfRule type="cellIs" dxfId="40" priority="42" operator="equal">
      <formula>"cumpre"</formula>
    </cfRule>
  </conditionalFormatting>
  <conditionalFormatting sqref="E222:E228">
    <cfRule type="cellIs" dxfId="39" priority="39" operator="equal">
      <formula>"ULTRAPASSA"</formula>
    </cfRule>
    <cfRule type="cellIs" dxfId="38" priority="40" operator="equal">
      <formula>"cumpre"</formula>
    </cfRule>
  </conditionalFormatting>
  <conditionalFormatting sqref="E240:E246">
    <cfRule type="cellIs" dxfId="37" priority="37" operator="equal">
      <formula>"ULTRAPASSA"</formula>
    </cfRule>
    <cfRule type="cellIs" dxfId="36" priority="38" operator="equal">
      <formula>"cumpre"</formula>
    </cfRule>
  </conditionalFormatting>
  <conditionalFormatting sqref="G240:G246">
    <cfRule type="cellIs" dxfId="35" priority="35" operator="equal">
      <formula>"ULTRAPASSA"</formula>
    </cfRule>
    <cfRule type="cellIs" dxfId="34" priority="36" operator="equal">
      <formula>"cumpre"</formula>
    </cfRule>
  </conditionalFormatting>
  <conditionalFormatting sqref="I240:I246">
    <cfRule type="cellIs" dxfId="33" priority="33" operator="equal">
      <formula>"ULTRAPASSA"</formula>
    </cfRule>
    <cfRule type="cellIs" dxfId="32" priority="34" operator="equal">
      <formula>"cumpre"</formula>
    </cfRule>
  </conditionalFormatting>
  <conditionalFormatting sqref="I222:I228">
    <cfRule type="cellIs" dxfId="31" priority="31" operator="equal">
      <formula>"ULTRAPASSA"</formula>
    </cfRule>
    <cfRule type="cellIs" dxfId="30" priority="32" operator="equal">
      <formula>"cumpre"</formula>
    </cfRule>
  </conditionalFormatting>
  <conditionalFormatting sqref="G222:G228">
    <cfRule type="cellIs" dxfId="29" priority="29" operator="equal">
      <formula>"ULTRAPASSA"</formula>
    </cfRule>
    <cfRule type="cellIs" dxfId="28" priority="30" operator="equal">
      <formula>"cumpre"</formula>
    </cfRule>
  </conditionalFormatting>
  <conditionalFormatting sqref="G204:G210">
    <cfRule type="cellIs" dxfId="27" priority="27" operator="equal">
      <formula>"ULTRAPASSA"</formula>
    </cfRule>
    <cfRule type="cellIs" dxfId="26" priority="28" operator="equal">
      <formula>"cumpre"</formula>
    </cfRule>
  </conditionalFormatting>
  <conditionalFormatting sqref="I204:I210">
    <cfRule type="cellIs" dxfId="25" priority="25" operator="equal">
      <formula>"ULTRAPASSA"</formula>
    </cfRule>
    <cfRule type="cellIs" dxfId="24" priority="26" operator="equal">
      <formula>"cumpre"</formula>
    </cfRule>
  </conditionalFormatting>
  <conditionalFormatting sqref="G179:G185">
    <cfRule type="cellIs" dxfId="23" priority="23" operator="equal">
      <formula>"ULTRAPASSA"</formula>
    </cfRule>
    <cfRule type="cellIs" dxfId="22" priority="24" operator="equal">
      <formula>"cumpre"</formula>
    </cfRule>
  </conditionalFormatting>
  <conditionalFormatting sqref="I179:I185">
    <cfRule type="cellIs" dxfId="21" priority="21" operator="equal">
      <formula>"ULTRAPASSA"</formula>
    </cfRule>
    <cfRule type="cellIs" dxfId="20" priority="22" operator="equal">
      <formula>"cumpre"</formula>
    </cfRule>
  </conditionalFormatting>
  <conditionalFormatting sqref="G161:G167">
    <cfRule type="cellIs" dxfId="19" priority="19" operator="equal">
      <formula>"ULTRAPASSA"</formula>
    </cfRule>
    <cfRule type="cellIs" dxfId="18" priority="20" operator="equal">
      <formula>"cumpre"</formula>
    </cfRule>
  </conditionalFormatting>
  <conditionalFormatting sqref="I161:I167">
    <cfRule type="cellIs" dxfId="17" priority="17" operator="equal">
      <formula>"ULTRAPASSA"</formula>
    </cfRule>
    <cfRule type="cellIs" dxfId="16" priority="18" operator="equal">
      <formula>"cumpre"</formula>
    </cfRule>
  </conditionalFormatting>
  <conditionalFormatting sqref="G143:G149">
    <cfRule type="cellIs" dxfId="15" priority="15" operator="equal">
      <formula>"ULTRAPASSA"</formula>
    </cfRule>
    <cfRule type="cellIs" dxfId="14" priority="16" operator="equal">
      <formula>"cumpre"</formula>
    </cfRule>
  </conditionalFormatting>
  <conditionalFormatting sqref="I143:I149">
    <cfRule type="cellIs" dxfId="13" priority="13" operator="equal">
      <formula>"ULTRAPASSA"</formula>
    </cfRule>
    <cfRule type="cellIs" dxfId="12" priority="14" operator="equal">
      <formula>"cumpre"</formula>
    </cfRule>
  </conditionalFormatting>
  <conditionalFormatting sqref="G118:G124">
    <cfRule type="cellIs" dxfId="11" priority="11" operator="equal">
      <formula>"ULTRAPASSA"</formula>
    </cfRule>
    <cfRule type="cellIs" dxfId="10" priority="12" operator="equal">
      <formula>"cumpre"</formula>
    </cfRule>
  </conditionalFormatting>
  <conditionalFormatting sqref="I118:I124">
    <cfRule type="cellIs" dxfId="9" priority="9" operator="equal">
      <formula>"ULTRAPASSA"</formula>
    </cfRule>
    <cfRule type="cellIs" dxfId="8" priority="10" operator="equal">
      <formula>"cumpre"</formula>
    </cfRule>
  </conditionalFormatting>
  <conditionalFormatting sqref="G100:G106">
    <cfRule type="cellIs" dxfId="7" priority="7" operator="equal">
      <formula>"ULTRAPASSA"</formula>
    </cfRule>
    <cfRule type="cellIs" dxfId="6" priority="8" operator="equal">
      <formula>"cumpre"</formula>
    </cfRule>
  </conditionalFormatting>
  <conditionalFormatting sqref="I100:I106">
    <cfRule type="cellIs" dxfId="5" priority="5" operator="equal">
      <formula>"ULTRAPASSA"</formula>
    </cfRule>
    <cfRule type="cellIs" dxfId="4" priority="6" operator="equal">
      <formula>"cumpre"</formula>
    </cfRule>
  </conditionalFormatting>
  <conditionalFormatting sqref="I82:I88">
    <cfRule type="cellIs" dxfId="3" priority="3" operator="equal">
      <formula>"ULTRAPASSA"</formula>
    </cfRule>
    <cfRule type="cellIs" dxfId="2" priority="4" operator="equal">
      <formula>"cumpre"</formula>
    </cfRule>
  </conditionalFormatting>
  <conditionalFormatting sqref="G82:G88">
    <cfRule type="cellIs" dxfId="1" priority="1" operator="equal">
      <formula>"ULTRAPASSA"</formula>
    </cfRule>
    <cfRule type="cellIs" dxfId="0" priority="2" operator="equal">
      <formula>"cumpre"</formula>
    </cfRule>
  </conditionalFormatting>
  <printOptions horizontalCentered="1"/>
  <pageMargins left="0.51181102362204722" right="0.47244094488188981" top="0.27559055118110237" bottom="0.39370078740157483" header="0" footer="0"/>
  <pageSetup paperSize="9" orientation="portrait" r:id="rId1"/>
  <headerFooter alignWithMargins="0"/>
  <rowBreaks count="2" manualBreakCount="2">
    <brk id="70" max="9" man="1"/>
    <brk id="131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6F7B12EA75E4384ECDB68C905B58C" ma:contentTypeVersion="4" ma:contentTypeDescription="Create a new document." ma:contentTypeScope="" ma:versionID="0c445435acea17474841fe1aaa40bd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f3528a5c719e3255f43611dda9ae0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433CEF-8711-4632-B8D1-CC4FFE771E6F}"/>
</file>

<file path=customXml/itemProps2.xml><?xml version="1.0" encoding="utf-8"?>
<ds:datastoreItem xmlns:ds="http://schemas.openxmlformats.org/officeDocument/2006/customXml" ds:itemID="{0C010FC6-C591-4A29-8382-73FD67BAED3A}"/>
</file>

<file path=customXml/itemProps3.xml><?xml version="1.0" encoding="utf-8"?>
<ds:datastoreItem xmlns:ds="http://schemas.openxmlformats.org/officeDocument/2006/customXml" ds:itemID="{CFF7F62F-28BA-45CE-8641-C03FAF7794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Nota explicativa</vt:lpstr>
      <vt:lpstr>Lamas_em ZV</vt:lpstr>
      <vt:lpstr>Lamas_fora ZV</vt:lpstr>
      <vt:lpstr>Solo - parcelas</vt:lpstr>
      <vt:lpstr>'Lamas_em ZV'!Área_de_Impressão</vt:lpstr>
      <vt:lpstr>'Lamas_fora ZV'!Área_de_Impressão</vt:lpstr>
      <vt:lpstr>'Nota explicativa'!Área_de_Impressão</vt:lpstr>
      <vt:lpstr>'Solo - parcelas'!Área_de_Impressão</vt:lpstr>
      <vt:lpstr>'Solo - parcelas'!Títulos_de_Impressão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Calculo_valorizacao_agricola_lamas_2</dc:title>
  <dc:creator>geral</dc:creator>
  <cp:lastModifiedBy>Cristina Ferreira</cp:lastModifiedBy>
  <cp:lastPrinted>2014-09-11T11:47:13Z</cp:lastPrinted>
  <dcterms:created xsi:type="dcterms:W3CDTF">2008-09-29T15:58:32Z</dcterms:created>
  <dcterms:modified xsi:type="dcterms:W3CDTF">2015-04-17T14:30:05Z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0x010100B116F7B12EA75E4384ECDB68C905B58C</vt:lpwstr>
  </property>
</Properties>
</file>